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" windowWidth="7680" windowHeight="9090" activeTab="0"/>
  </bookViews>
  <sheets>
    <sheet name="Income stat" sheetId="1" r:id="rId1"/>
    <sheet name="Bal Sheet" sheetId="2" r:id="rId2"/>
    <sheet name="Equity" sheetId="3" r:id="rId3"/>
    <sheet name="Csh flw" sheetId="4" r:id="rId4"/>
    <sheet name="Notes" sheetId="5" r:id="rId5"/>
  </sheets>
  <definedNames>
    <definedName name="_xlnm.Print_Area" localSheetId="2">'Equity'!$A$1:$J$45</definedName>
    <definedName name="_xlnm.Print_Area" localSheetId="4">'Notes'!$A$1:$K$367</definedName>
    <definedName name="_xlnm.Print_Titles" localSheetId="4">'Notes'!$1:$6</definedName>
    <definedName name="Z_3C920DC5_FBB7_11D6_B224_0050BF94C9CF_.wvu.Cols" localSheetId="3" hidden="1">'Csh flw'!$G:$R</definedName>
    <definedName name="Z_3C920DC5_FBB7_11D6_B224_0050BF94C9CF_.wvu.PrintArea" localSheetId="2" hidden="1">'Equity'!$A$1:$J$45</definedName>
    <definedName name="Z_3C920DC5_FBB7_11D6_B224_0050BF94C9CF_.wvu.PrintArea" localSheetId="4" hidden="1">'Notes'!$A$1:$K$372</definedName>
    <definedName name="Z_3C920DC5_FBB7_11D6_B224_0050BF94C9CF_.wvu.PrintTitles" localSheetId="4" hidden="1">'Notes'!$1:$6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<sst xmlns="http://schemas.openxmlformats.org/spreadsheetml/2006/main" count="456" uniqueCount="345">
  <si>
    <t>The Condensed Consolidated Income Statements should be read in conjunction with the Annual Financial</t>
  </si>
  <si>
    <t>The Condensed Consolidated Statement of Changes in Equity should be read in conjunction with the Annual Financial Report</t>
  </si>
  <si>
    <t>for the year ended 31 December 2002.</t>
  </si>
  <si>
    <t xml:space="preserve">The Condensed Consolidated Cash Flow Statements should be read in conjunction with the </t>
  </si>
  <si>
    <t>RM'000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</si>
  <si>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</si>
  <si>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</si>
  <si>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</si>
  <si>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</si>
  <si>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</si>
  <si>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Inventories</t>
  </si>
  <si>
    <t>Debtors</t>
  </si>
  <si>
    <t>Cash &amp; cash equivalents</t>
  </si>
  <si>
    <t>Borrowings</t>
  </si>
  <si>
    <t>Financed by:</t>
  </si>
  <si>
    <t>Share Capital</t>
  </si>
  <si>
    <t>Reserves</t>
  </si>
  <si>
    <t>Shareholders' fund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</si>
  <si>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</si>
  <si>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</si>
  <si>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</si>
  <si>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</si>
  <si>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</si>
  <si>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</si>
  <si>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</si>
  <si>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</si>
  <si>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Movements during the period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</si>
  <si>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</si>
  <si>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</si>
  <si>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</si>
  <si>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</si>
  <si>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financing activities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</si>
  <si>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</si>
  <si>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</si>
  <si>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</si>
  <si>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</si>
  <si>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</si>
  <si>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</si>
  <si>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Debt and equity securities</t>
  </si>
  <si>
    <t>Segmental information</t>
  </si>
  <si>
    <t>Revaluations</t>
  </si>
  <si>
    <t>Material events subsequent to the end of the reporting period</t>
  </si>
  <si>
    <t>Contingent liabilities or assets</t>
  </si>
  <si>
    <t>Review of performance</t>
  </si>
  <si>
    <t>Immediate</t>
  </si>
  <si>
    <t>Current</t>
  </si>
  <si>
    <t>preceding</t>
  </si>
  <si>
    <t>quarter</t>
  </si>
  <si>
    <t>guarantee.</t>
  </si>
  <si>
    <t xml:space="preserve">Explanation on variances of actual results compared with forecasted and shortfall in profit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</si>
  <si>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</si>
  <si>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</si>
  <si>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</si>
  <si>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</si>
  <si>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</si>
  <si>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</si>
  <si>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</si>
  <si>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Bank borrowings as at the end of this quarter:-</t>
  </si>
  <si>
    <t>Off balance sheet financial instruments</t>
  </si>
  <si>
    <t>Material litigation</t>
  </si>
  <si>
    <t>BY ORDER OF THE BOARD</t>
  </si>
  <si>
    <t>Changes in working capital:</t>
  </si>
  <si>
    <t>Adjustment for non-cash flow:</t>
  </si>
  <si>
    <t>INDIVIDUAL QUARTER</t>
  </si>
  <si>
    <t>CUMULATIVE QUARTER</t>
  </si>
  <si>
    <t>QUARTER</t>
  </si>
  <si>
    <t>AS AT PRECEDING</t>
  </si>
  <si>
    <t>Net Tangible Assets per Share (RM)</t>
  </si>
  <si>
    <t>Revaluation</t>
  </si>
  <si>
    <t>(Incorporated in Malaysia)</t>
  </si>
  <si>
    <t>Comparison of profit before tax for the current quarter with immediate preceding quarter</t>
  </si>
  <si>
    <t>Changes in composition of the Group</t>
  </si>
  <si>
    <t>Basic (sen)</t>
  </si>
  <si>
    <t>Cash &amp; cash equivalents at end of period</t>
  </si>
  <si>
    <t>OCB BERHAD</t>
  </si>
  <si>
    <t>(Company No: 3465-H)</t>
  </si>
  <si>
    <t>Tan Bee Keng</t>
  </si>
  <si>
    <t>Company Secretary</t>
  </si>
  <si>
    <t>Petaling Jaya</t>
  </si>
  <si>
    <t>There were no material events subsequent to the end of the quarter reported at the date of issuance of this report.</t>
  </si>
  <si>
    <t>Trade and Other Creditors</t>
  </si>
  <si>
    <t>Overdraft &amp; Short Term Borrowings</t>
  </si>
  <si>
    <t>Current Assets</t>
  </si>
  <si>
    <t>Current Liabilities</t>
  </si>
  <si>
    <t>Net Current Assets</t>
  </si>
  <si>
    <t>Long Term Liabilities</t>
  </si>
  <si>
    <t>(UNAUDITED)</t>
  </si>
  <si>
    <t>(AUDITED)</t>
  </si>
  <si>
    <t>AS AT END</t>
  </si>
  <si>
    <t>Goodwill On Consolidation</t>
  </si>
  <si>
    <t>Minority Interest</t>
  </si>
  <si>
    <t>Quarter</t>
  </si>
  <si>
    <t>Preceding Year</t>
  </si>
  <si>
    <t>Corresponding</t>
  </si>
  <si>
    <t>Current Year</t>
  </si>
  <si>
    <t>To Date</t>
  </si>
  <si>
    <t>Period</t>
  </si>
  <si>
    <t>Operating Expenses</t>
  </si>
  <si>
    <t xml:space="preserve">Other Operating Income </t>
  </si>
  <si>
    <t>Finance Costs</t>
  </si>
  <si>
    <t>Investing Results</t>
  </si>
  <si>
    <t>Profit before tax</t>
  </si>
  <si>
    <t>Profit after tax</t>
  </si>
  <si>
    <t>Net Profit for the period</t>
  </si>
  <si>
    <t>At 1 January 2002</t>
  </si>
  <si>
    <t xml:space="preserve">Exchange </t>
  </si>
  <si>
    <t>Fluctuation</t>
  </si>
  <si>
    <t>Bonds</t>
  </si>
  <si>
    <t>Equity investments</t>
  </si>
  <si>
    <t>Other investments</t>
  </si>
  <si>
    <t>Transactions with owners as owners</t>
  </si>
  <si>
    <t>Bank borrowings</t>
  </si>
  <si>
    <t>Investing Activities</t>
  </si>
  <si>
    <t>Financing Activities</t>
  </si>
  <si>
    <t>Cash &amp; cash equivalents at beginning of year</t>
  </si>
  <si>
    <t>Cumulative</t>
  </si>
  <si>
    <t>Current Taxation</t>
  </si>
  <si>
    <t>(Over)/under Taxation</t>
  </si>
  <si>
    <t>SECURED</t>
  </si>
  <si>
    <t>Short Term Borrowings</t>
  </si>
  <si>
    <t>Long Term Borrowings</t>
  </si>
  <si>
    <t>Hire Purchase Creditors</t>
  </si>
  <si>
    <t>Bank Overdraft</t>
  </si>
  <si>
    <t>Banker Acceptances/Trust Receipt</t>
  </si>
  <si>
    <t>Fixed Rate Serial Bonds</t>
  </si>
  <si>
    <t>Term Loans</t>
  </si>
  <si>
    <t>Earnings  per share</t>
  </si>
  <si>
    <t>(I) Basic earnings per share</t>
  </si>
  <si>
    <t>(II) Diluted earnings per share</t>
  </si>
  <si>
    <t>There were no unusual items during this quarter affecting assets, liabilities, equity, net income or cash flow.</t>
  </si>
  <si>
    <t xml:space="preserve">Earnings per share </t>
  </si>
  <si>
    <t>OF CURRENT</t>
  </si>
  <si>
    <t>There were no sales of unquoted investments or properties transacted for the current quarter under review.</t>
  </si>
  <si>
    <t>Net cash flows used in investing activities</t>
  </si>
  <si>
    <t>Net increase in cash and cash equivalent</t>
  </si>
  <si>
    <t>The figures have not been audited.</t>
  </si>
  <si>
    <t xml:space="preserve">Dividends </t>
  </si>
  <si>
    <t>Current year prospects</t>
  </si>
  <si>
    <t>There were no financial instruments negotiated with off balance sheet risk at the date of issuance of this report.</t>
  </si>
  <si>
    <t>Profit from Operations</t>
  </si>
  <si>
    <t>A. Ibufood Corporation Sdn Bhd ("ICSB")</t>
  </si>
  <si>
    <t>B. Biz-Allianz International (M) Sdn Bhd ("BAI")</t>
  </si>
  <si>
    <t>C. Selera Citarasa Sdn Bhd ("SCSB")</t>
  </si>
  <si>
    <t>RM13,287,016.</t>
  </si>
  <si>
    <t xml:space="preserve">In the opinion of the Board of Directors, all the aforesaid companies are expected to meet their profit guarantee </t>
  </si>
  <si>
    <t>Sales of unquoted investments and properties</t>
  </si>
  <si>
    <t xml:space="preserve">     Not applicable.</t>
  </si>
  <si>
    <t>financial years ending 31 December 2002 and 2003 respectively.</t>
  </si>
  <si>
    <t xml:space="preserve">respectively based on the audited profit after taxation of not less than RM924,000 and RM1,143,000 for the </t>
  </si>
  <si>
    <t xml:space="preserve">for any debts of RPSB and LPSB  owing to  Bank Islam  Malaysia Berhad under  cash note facilities amounting to </t>
  </si>
  <si>
    <t xml:space="preserve">respectively based on the audited profit after taxation of not less than RM7,628,000 and RM10,428,000 for the </t>
  </si>
  <si>
    <t xml:space="preserve">The ICSB vendors agreed to guarantee that ICSB shall achieve 90% of the audited profit after taxation of ICSB  </t>
  </si>
  <si>
    <t xml:space="preserve">BAI for the financial years ending 31 December 2002 and 2003 equivalent to RM831,600 and RM1,028,700 </t>
  </si>
  <si>
    <t xml:space="preserve">The BAI vendors have agreed to guarantee that BAI shall achieve 90% of the audited profit after taxation of </t>
  </si>
  <si>
    <t xml:space="preserve">SCSB for the financial years ending 31 December 2002 and 2003 equivalent to RM248,400 and RM261,000 </t>
  </si>
  <si>
    <t xml:space="preserve">The SCSB vendors agreed to guarantee that SCSB shall achieve 90% of the audited profit after taxation  of </t>
  </si>
  <si>
    <t>(7) days of demand by the Company.</t>
  </si>
  <si>
    <t xml:space="preserve">respectively based on the audited  profit after taxation of not less than  RM276,000 and  RM290,000 for the </t>
  </si>
  <si>
    <t xml:space="preserve">In the event of failure to achieve the guaranteed profit, the vendors undertake to pay the Company a sum </t>
  </si>
  <si>
    <t xml:space="preserve">equivalent  to the guaranteed profit and the loss  incurred in proportion to their shareholding within seven </t>
  </si>
  <si>
    <t xml:space="preserve">Deferred Taxation - Current </t>
  </si>
  <si>
    <t>Deferred Taxation - Prior</t>
  </si>
  <si>
    <t xml:space="preserve">for  the  financial  years ending  31 December 2002 and  2003 equivalent  to  RM6,865,200  and  RM9,385,200 </t>
  </si>
  <si>
    <t>respect of the profit guarantee are as follows:-</t>
  </si>
  <si>
    <t xml:space="preserve">Under the Sale and Purchase Agreements for the purchase of the consumer food division, the terms in </t>
  </si>
  <si>
    <t>period</t>
  </si>
  <si>
    <t xml:space="preserve">Changes in estimates of amount reported previously with a material effect in current interim </t>
  </si>
  <si>
    <t>(b)  On 18 July 2002, OCB received an Originating Petition filed by OHP seeking from the Court:-</t>
  </si>
  <si>
    <t xml:space="preserve">       (ii) An order to direct OCB to sell its shares in KOM to OHP; and</t>
  </si>
  <si>
    <t xml:space="preserve">       (iii) Further or other order, remedy or relief, which the Court deems necessary.</t>
  </si>
  <si>
    <t>Dividend</t>
  </si>
  <si>
    <t>31/12/02</t>
  </si>
  <si>
    <t>Net Change in inventories</t>
  </si>
  <si>
    <t>Net Change in receivables</t>
  </si>
  <si>
    <t>Net Change in payables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</si>
  <si>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</si>
  <si>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</si>
  <si>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</si>
  <si>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</si>
  <si>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</si>
  <si>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</si>
  <si>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</si>
  <si>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</si>
  <si>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</si>
  <si>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</si>
  <si>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</si>
  <si>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</si>
  <si>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</si>
  <si>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</si>
  <si>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</si>
  <si>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</si>
  <si>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</si>
  <si>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</si>
  <si>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</si>
  <si>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</si>
  <si>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</si>
  <si>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</si>
  <si>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</si>
  <si>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 xml:space="preserve">B12 </t>
  </si>
  <si>
    <t>Dividends</t>
  </si>
  <si>
    <t>B13</t>
  </si>
  <si>
    <t xml:space="preserve">(c)  On 18 December 2002, OCB filed an Originating Petition seeking the Court:-  </t>
  </si>
  <si>
    <t xml:space="preserve">The  effective tax  rate on  the Group's  profit  is higher than  the statutory  tax rate due to  certain expenses </t>
  </si>
  <si>
    <t>YEAR</t>
  </si>
  <si>
    <t>END</t>
  </si>
  <si>
    <t>Other Investments</t>
  </si>
  <si>
    <t>Deferred Expenditure</t>
  </si>
  <si>
    <t>Short term investments</t>
  </si>
  <si>
    <t>At 1 January 2003</t>
  </si>
  <si>
    <t>No dividend was paid during the current quarter.</t>
  </si>
  <si>
    <t>Electronic</t>
  </si>
  <si>
    <t>trading</t>
  </si>
  <si>
    <t>Engineeering</t>
  </si>
  <si>
    <t>services</t>
  </si>
  <si>
    <t>Building</t>
  </si>
  <si>
    <t>material</t>
  </si>
  <si>
    <t>Bedding</t>
  </si>
  <si>
    <t>products</t>
  </si>
  <si>
    <t>Consumer</t>
  </si>
  <si>
    <t>food</t>
  </si>
  <si>
    <t>Investments</t>
  </si>
  <si>
    <t>Consolidated</t>
  </si>
  <si>
    <t>External revenue</t>
  </si>
  <si>
    <t>Result</t>
  </si>
  <si>
    <t>Profit/(Loss) from operation</t>
  </si>
  <si>
    <t>Finance costs</t>
  </si>
  <si>
    <t>Profit before taxation</t>
  </si>
  <si>
    <t>Profit after taxation</t>
  </si>
  <si>
    <t>Minority interest</t>
  </si>
  <si>
    <t>Net profit for the period</t>
  </si>
  <si>
    <t>Other information</t>
  </si>
  <si>
    <t>Segment assets</t>
  </si>
  <si>
    <t>Segment liabilities</t>
  </si>
  <si>
    <t>Tax payable</t>
  </si>
  <si>
    <t xml:space="preserve">Total consolidated liabilities </t>
  </si>
  <si>
    <t>Capital expenditure on</t>
  </si>
  <si>
    <t>property,plant and equipment</t>
  </si>
  <si>
    <t>Depreciation</t>
  </si>
  <si>
    <t>Elimination</t>
  </si>
  <si>
    <t>Investing results</t>
  </si>
  <si>
    <t>Consolidated profit before taxation</t>
  </si>
  <si>
    <t>Cash flows generated/(used in) operating activities</t>
  </si>
  <si>
    <t>Interest paid</t>
  </si>
  <si>
    <t>Interest received</t>
  </si>
  <si>
    <t>Tax paid</t>
  </si>
  <si>
    <t>Net cash flow generated/(used in) operating activities</t>
  </si>
  <si>
    <t>ended</t>
  </si>
  <si>
    <t>written off</t>
  </si>
  <si>
    <t>Share Premium</t>
  </si>
  <si>
    <t>Account</t>
  </si>
  <si>
    <t xml:space="preserve">    Net profit for the quarter</t>
  </si>
  <si>
    <t xml:space="preserve">    Weighted average number of ordinary</t>
  </si>
  <si>
    <t xml:space="preserve">    share in issue</t>
  </si>
  <si>
    <t xml:space="preserve">    Basic earnings per share (sen)</t>
  </si>
  <si>
    <t>30/06/03</t>
  </si>
  <si>
    <t>on</t>
  </si>
  <si>
    <t>Consolidation</t>
  </si>
  <si>
    <t>no sale of quoted securities for the current quarter under review.</t>
  </si>
  <si>
    <t>Annual Financial Report for the year ended 31 December 2002.</t>
  </si>
  <si>
    <t xml:space="preserve">Under  the terms of the  Sale and  Purchase  Agreements  with Ample Term Sdn Bhd ("ATSB")  for the disposals  </t>
  </si>
  <si>
    <t>of Rantai Pesona Sdn Bhd ("RPSB") and Linear Profile Sdn Bhd ("LPSB"), ATSB shall within 12 months from</t>
  </si>
  <si>
    <t xml:space="preserve">the completion of the said Agreements cause the Company to be released and/or discharged as a guarantor </t>
  </si>
  <si>
    <t>The Group remains optimistic on the outlook for the financial year ending 31 December 2003. With continuous</t>
  </si>
  <si>
    <t>for the current financial year ending 31 December 2003.</t>
  </si>
  <si>
    <t xml:space="preserve">(i)   Proceeds raised from the private placement of 4,250,000 new ordinary shares of RM1.00 each in  the Company        </t>
  </si>
  <si>
    <t xml:space="preserve">       </t>
  </si>
  <si>
    <t xml:space="preserve">      (representing  approximately 10% of  the  existing total issued and paid-up share capital as  at 27 August 2002) </t>
  </si>
  <si>
    <t xml:space="preserve">      was utilised as working capital for the Company.</t>
  </si>
  <si>
    <t xml:space="preserve">       (i)  An order pursuant to the SA to independently determine the net tangible asset ("NTA") value of KOM;</t>
  </si>
  <si>
    <t>Property,plant and equipment</t>
  </si>
  <si>
    <t xml:space="preserve">The  interim  financial  report has  been  prepared in accordance with MASB 26 Interim Financial Reporting and Appendix 9B of the Kuala Lumpur Stock Exchange </t>
  </si>
  <si>
    <t>Listing Requirements. The accounting policies and methods of computation adopted by the Group in  this interim  financial report  are</t>
  </si>
  <si>
    <t>consistent with  those adopted in  the annual financial statements for the year ended 31 December 2002.</t>
  </si>
  <si>
    <t xml:space="preserve">The Group's operations were not significantly affected by any seasonal or cyclical factors during the quarter under review. </t>
  </si>
  <si>
    <t>During the first financial quarter, the Company completed the issuance of 4,250,000 new ordinary shares of RM1.00 each pursuant</t>
  </si>
  <si>
    <t xml:space="preserve">(a)  On 20 March 2002, O'Connor's Holdings Pte Ltd ("OHP") sought an injunction to restrain OCB Berhad ("OCB") from convening a </t>
  </si>
  <si>
    <t xml:space="preserve">       meeting of OCB's shareholders  until final determination of OHP's action. OHP's action was set out in a  Writ of Summons and</t>
  </si>
  <si>
    <t xml:space="preserve">       OHP is seeking a declaration that the Conditional Shareholders' Agreement  ("SA") dated 10 April 1997 entered into between OCB </t>
  </si>
  <si>
    <t xml:space="preserve">       and OHP in respect of Kumpulan O'Connor's (Malaysia) Sdn Bhd ("KOM") is valid and binding and that OCB do comply, observe</t>
  </si>
  <si>
    <t xml:space="preserve">       and perform all obligations of the SA without having to convene an Extraordinary General Meeting.  </t>
  </si>
  <si>
    <t xml:space="preserve">      The Court has adjourned the matter to 5 December 2003 pending the transfer of the files to Commercial Court 2 in the High Court</t>
  </si>
  <si>
    <t xml:space="preserve">      of Kuala Lumpur ("KL High Court D2").</t>
  </si>
  <si>
    <t xml:space="preserve">       (i)     An order that shares of KOM held by OHP be purchased by OCB at the audited NTA of KOM as at 30 September 2002; </t>
  </si>
  <si>
    <t xml:space="preserve">       (ii)    An order that the purchase be completed within 30 days from the date of the order herein;</t>
  </si>
  <si>
    <t xml:space="preserve">       (iii)   An order that all nominee directors of OHP in KOM and/or their alternates, all officers, employees, staff or otherwise</t>
  </si>
  <si>
    <t xml:space="preserve">               appointed, nominated or otherwise by OHP shall cease employment in KOM and  its subsidiaries upon the completion</t>
  </si>
  <si>
    <t xml:space="preserve">               of the purchase of the shares of OHP in KOM by OCB;</t>
  </si>
  <si>
    <t xml:space="preserve">       (iv)   Costs of and incidental to this Petition; and</t>
  </si>
  <si>
    <t xml:space="preserve">       (v)    Any further and/or other relief as the Courts deems fit.</t>
  </si>
  <si>
    <t xml:space="preserve">       the abovementioned petition filed by OHP.</t>
  </si>
  <si>
    <t>The Condensed Consolidated Balance Sheets should be read in conjunction with the Annual Financial</t>
  </si>
  <si>
    <t>Report for the year ended 31 December 2002.</t>
  </si>
  <si>
    <t xml:space="preserve">There  were no estimations of  amount used in our previous  reporting which have a material impact  in  the current reporting period. </t>
  </si>
  <si>
    <t>to a Private Placement at RM1.06 per share.</t>
  </si>
  <si>
    <t>On 11 January 2003, following the members' voluntary winding-up of O' Connor's L&amp;N JV Sdn Bhd ("O'Connor's</t>
  </si>
  <si>
    <t xml:space="preserve">L&amp;N") (formerly known as O' Connor's KLT JV Sdn Bhd), an associated company of Kumpulan O'Connor's </t>
  </si>
  <si>
    <t xml:space="preserve">(Malaysia) Sdn Bhd which in turn is a 51% owned subsidiary of OCB, O' Connor's L&amp;N was dissolved </t>
  </si>
  <si>
    <t>pursuant to Section 272(5) of the Companies Act, 1965.</t>
  </si>
  <si>
    <t xml:space="preserve">       The Court has granted OCB's application to have the above matter transferred to KL High Court D2 to be heard  together with</t>
  </si>
  <si>
    <t xml:space="preserve">    The Basic earnings per share is calculated by dividing the Group's net profit for the current quarter by the weighted number of ordinary</t>
  </si>
  <si>
    <t xml:space="preserve">    shares in issue during the said quarter.</t>
  </si>
  <si>
    <t xml:space="preserve">             included in the calculation of the weighted average from 1 April 2003 onwards.</t>
  </si>
  <si>
    <t xml:space="preserve">    Note: Issuance of 4,250,000 ordinary shares of RM1.00 each on 21 March 2003 pursuant to the Private Placement has been </t>
  </si>
  <si>
    <t>FOR THE QUARTER ENDED 30 SEPTEMBER 2003</t>
  </si>
  <si>
    <t>30/09/03</t>
  </si>
  <si>
    <t>30/09/02</t>
  </si>
  <si>
    <t>AS AT 30 SEPTEMBER 2003</t>
  </si>
  <si>
    <t>FOR THE QUARTER  ENDED 30 SEPTEMBER 2003</t>
  </si>
  <si>
    <t>9 Months Ended</t>
  </si>
  <si>
    <t>Balance at 30 September 2003</t>
  </si>
  <si>
    <t>30 September 2003</t>
  </si>
  <si>
    <t>30 september 2002</t>
  </si>
  <si>
    <t>Balance at 30 September 2002</t>
  </si>
  <si>
    <t xml:space="preserve">9 Months </t>
  </si>
  <si>
    <t>There were no amendments in the valuation amount of revalued assets brought forward  to the current quarter ended 30 September 2003.</t>
  </si>
  <si>
    <t>The Company registered a pre-tax profit of RM4.7 million for the current quarter compared to RM4.8 million in the</t>
  </si>
  <si>
    <t>Investments in quoted securities as at 30 September 2003 are as follows:</t>
  </si>
  <si>
    <t>RM</t>
  </si>
  <si>
    <t>No interim dividend has been declared for the current quarter ended 30 September 2003 (2002: Nil)</t>
  </si>
  <si>
    <t>21 November 2003</t>
  </si>
  <si>
    <t>There were no third party contingent liabilities entered into by the Company during the current quarter ended 30 September 2003.</t>
  </si>
  <si>
    <t>In the opinion of the Board of Directors, the results of the current quarter ended 30 September 2003 have not been affected</t>
  </si>
  <si>
    <t xml:space="preserve">immediate preceding quarter. </t>
  </si>
  <si>
    <t xml:space="preserve">Total quoted securities acquired in the second financial quarter amounted to RM77,800 through settlement of debt.  There was </t>
  </si>
  <si>
    <t xml:space="preserve">      At the hearing on 28 November 2002, the Court granted OHP the aforesaid  injunction. The Court has  on 16 October 2003 fixed</t>
  </si>
  <si>
    <t xml:space="preserve">      the matter for further case management on 11 February 2004. OCB intends to appeal against the order in the Court of Appeals. </t>
  </si>
  <si>
    <t>Group profit before tax declined by 2% to RM15.3million.  The results include a one-time charge of approximately RM1.0</t>
  </si>
  <si>
    <t xml:space="preserve"> </t>
  </si>
  <si>
    <t xml:space="preserve">The Group recorded a 4% increase in revenue to RM285.2million from RM273.1million previously.  This was achieved </t>
  </si>
  <si>
    <t>million being payments in respect of a voluntary separation scheme instituted by Kumpulan O'Connor's (Malaysia) Sdn</t>
  </si>
  <si>
    <t>by any transaction or event of a material or unusual nature other than that mentioned above.</t>
  </si>
  <si>
    <t xml:space="preserve">despite the continuing decline in revenues from the electronic trading division that has witnessed revenues declining from </t>
  </si>
  <si>
    <t>Business segments information for the 9 month period ended 30 September 2003 :-</t>
  </si>
  <si>
    <t xml:space="preserve">RM111.3 million in the previous corresponding period to RM75.7million for the 9 month period ended 30 September 2003.  </t>
  </si>
  <si>
    <t>Demand for mobile phones remained weak and intense competition amongst importers and retailers is driving product</t>
  </si>
  <si>
    <t>Bhd.  All divisions reported an improvement in profit before tax compared to the preceding year period with the exception</t>
  </si>
  <si>
    <t>of the bedding products division.</t>
  </si>
  <si>
    <t xml:space="preserve">(ii)  On 5 September 2003, the Company announced that it proposes to undertake a Proposed Rights Issue and </t>
  </si>
  <si>
    <t xml:space="preserve">       Proposed Bonus Issue which are expected to witness an increase in the issued and paid up capital exceeding the </t>
  </si>
  <si>
    <t xml:space="preserve">       minimum issued and paid up capital of RM60,000,000 in order to comply with the Listing Requirements of the </t>
  </si>
  <si>
    <t xml:space="preserve">       Kuala Lumpur Stock Exchange.</t>
  </si>
  <si>
    <t>cost cutting measures, the Group is expected to perform satisfactorily in the current financial year.</t>
  </si>
  <si>
    <t>disallowed by Inland Revenue Board and there is no Group relief on losses incurred by subsidiary companies.</t>
  </si>
  <si>
    <t xml:space="preserve">prices down at a rapid rate, coupled with higher interest expense as a result of OCB expensing its interest in suspense  </t>
  </si>
  <si>
    <t>on the Serial Bonds. All other divisions reported stable or higher revenues during the period.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</si>
</sst>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[$-409]dddd\,\ mmmm\ dd\,\ yyyy"/>
    <numFmt numFmtId="184" formatCode="m/d/yy;@"/>
    <numFmt numFmtId="185" formatCode="_(* #,##0.0000_);_(* \(#,##0.0000\);_(* &quot;-&quot;??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9"/>
      <name val="Arial"/>
      <family val="2"/>
    </font>
    <font>
      <sz val="12"/>
      <color indexed="10"/>
      <name val="Arial"/>
      <family val="2"/>
    </font>
    <font>
      <b/>
      <sz val="12"/>
      <color indexed="59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39" fontId="1" fillId="0" borderId="6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41" fontId="0" fillId="0" borderId="0" xfId="15" applyNumberFormat="1" applyBorder="1" applyAlignment="1">
      <alignment horizontal="center"/>
    </xf>
    <xf numFmtId="41" fontId="0" fillId="0" borderId="6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1" fontId="0" fillId="0" borderId="7" xfId="15" applyNumberFormat="1" applyBorder="1" applyAlignment="1">
      <alignment/>
    </xf>
    <xf numFmtId="43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173" fontId="0" fillId="0" borderId="0" xfId="15" applyNumberFormat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5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5" xfId="0" applyNumberFormat="1" applyBorder="1" applyAlignment="1">
      <alignment horizontal="right"/>
    </xf>
    <xf numFmtId="173" fontId="0" fillId="0" borderId="0" xfId="15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41" fontId="8" fillId="0" borderId="6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5" xfId="0" applyNumberFormat="1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1" fontId="8" fillId="0" borderId="0" xfId="0" applyNumberFormat="1" applyFont="1" applyBorder="1" applyAlignment="1">
      <alignment horizontal="center"/>
    </xf>
    <xf numFmtId="41" fontId="8" fillId="0" borderId="6" xfId="0" applyNumberFormat="1" applyFont="1" applyBorder="1" applyAlignment="1">
      <alignment horizontal="center"/>
    </xf>
    <xf numFmtId="41" fontId="8" fillId="0" borderId="8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4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7" fillId="2" borderId="0" xfId="0" applyFont="1" applyFill="1" applyAlignment="1" applyProtection="1">
      <alignment horizontal="left"/>
      <protection/>
    </xf>
    <xf numFmtId="0" fontId="7" fillId="0" borderId="0" xfId="0" applyFont="1" applyAlignment="1">
      <alignment horizontal="centerContinuous"/>
    </xf>
    <xf numFmtId="173" fontId="8" fillId="0" borderId="6" xfId="15" applyNumberFormat="1" applyFont="1" applyBorder="1" applyAlignment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9" xfId="15" applyNumberFormat="1" applyFont="1" applyBorder="1" applyAlignment="1">
      <alignment horizontal="center"/>
    </xf>
    <xf numFmtId="37" fontId="8" fillId="0" borderId="6" xfId="15" applyNumberFormat="1" applyFont="1" applyBorder="1" applyAlignment="1">
      <alignment horizontal="right"/>
    </xf>
    <xf numFmtId="41" fontId="8" fillId="0" borderId="6" xfId="15" applyNumberFormat="1" applyFont="1" applyBorder="1" applyAlignment="1">
      <alignment horizontal="right"/>
    </xf>
    <xf numFmtId="173" fontId="8" fillId="0" borderId="0" xfId="15" applyNumberFormat="1" applyFont="1" applyBorder="1" applyAlignment="1">
      <alignment horizontal="centerContinuous"/>
    </xf>
    <xf numFmtId="0" fontId="9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>
      <alignment horizontal="centerContinuous"/>
    </xf>
    <xf numFmtId="0" fontId="11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>
      <alignment/>
    </xf>
    <xf numFmtId="0" fontId="7" fillId="0" borderId="0" xfId="0" applyFont="1" applyAlignment="1" applyProtection="1">
      <alignment horizontal="right"/>
      <protection/>
    </xf>
    <xf numFmtId="41" fontId="8" fillId="0" borderId="0" xfId="0" applyNumberFormat="1" applyFont="1" applyBorder="1" applyAlignment="1">
      <alignment horizontal="right"/>
    </xf>
    <xf numFmtId="41" fontId="8" fillId="0" borderId="0" xfId="15" applyNumberFormat="1" applyFont="1" applyAlignment="1">
      <alignment/>
    </xf>
    <xf numFmtId="41" fontId="8" fillId="0" borderId="0" xfId="15" applyNumberFormat="1" applyFont="1" applyBorder="1" applyAlignment="1">
      <alignment/>
    </xf>
    <xf numFmtId="41" fontId="7" fillId="0" borderId="5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173" fontId="8" fillId="0" borderId="0" xfId="15" applyNumberFormat="1" applyFont="1" applyAlignment="1">
      <alignment/>
    </xf>
    <xf numFmtId="37" fontId="8" fillId="0" borderId="6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9" fontId="8" fillId="0" borderId="0" xfId="21" applyFont="1" applyAlignment="1">
      <alignment horizontal="centerContinuous"/>
    </xf>
    <xf numFmtId="0" fontId="8" fillId="0" borderId="0" xfId="0" applyFont="1" applyAlignment="1" applyProtection="1" quotePrefix="1">
      <alignment horizontal="left"/>
      <protection/>
    </xf>
    <xf numFmtId="1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43" fontId="8" fillId="0" borderId="0" xfId="0" applyNumberFormat="1" applyFont="1" applyAlignment="1">
      <alignment horizontal="right"/>
    </xf>
    <xf numFmtId="43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9" fontId="8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41" fontId="0" fillId="0" borderId="0" xfId="15" applyNumberFormat="1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 applyProtection="1">
      <alignment horizontal="justify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3">
      <selection activeCell="D4" sqref="D4"/>
    </sheetView>
  </sheetViews>
  <sheetFormatPr defaultColWidth="9.140625" defaultRowHeight="12.75"/>
  <cols>
    <col min="3" max="3" width="5.28125" style="0" customWidth="1"/>
    <col min="4" max="4" width="15.8515625" style="0" customWidth="1"/>
    <col min="5" max="5" width="15.7109375" style="0" customWidth="1"/>
    <col min="6" max="6" width="5.7109375" style="0" customWidth="1"/>
    <col min="7" max="7" width="13.7109375" style="0" customWidth="1"/>
    <col min="8" max="8" width="22.00390625" style="0" customWidth="1"/>
  </cols>
  <sheetData>
    <row r="1" ht="12.75">
      <c r="A1" s="1" t="s">
        <v>74</v>
      </c>
    </row>
    <row r="2" ht="12.75">
      <c r="A2" s="10" t="s">
        <v>75</v>
      </c>
    </row>
    <row r="3" ht="12.75">
      <c r="A3" s="10" t="s">
        <v>69</v>
      </c>
    </row>
    <row r="4" ht="12.75">
      <c r="A4" s="1"/>
    </row>
    <row r="5" ht="12.75">
      <c r="A5" s="1" t="s">
        <v>7</v>
      </c>
    </row>
    <row r="6" ht="12.75">
      <c r="A6" s="1" t="s">
        <v>303</v>
      </c>
    </row>
    <row r="7" ht="12.75">
      <c r="A7" s="1" t="s">
        <v>135</v>
      </c>
    </row>
    <row r="8" ht="12.75">
      <c r="A8" s="1"/>
    </row>
    <row r="9" ht="12.75">
      <c r="A9" s="1"/>
    </row>
    <row r="10" spans="1:8" ht="12.75">
      <c r="A10" s="1"/>
      <c r="D10" s="108" t="s">
        <v>63</v>
      </c>
      <c r="E10" s="108"/>
      <c r="G10" s="108" t="s">
        <v>64</v>
      </c>
      <c r="H10" s="108"/>
    </row>
    <row r="11" spans="1:8" ht="12.75">
      <c r="A11" s="1"/>
      <c r="D11" s="20" t="s">
        <v>94</v>
      </c>
      <c r="E11" s="20" t="s">
        <v>92</v>
      </c>
      <c r="F11" s="1"/>
      <c r="G11" s="20" t="s">
        <v>94</v>
      </c>
      <c r="H11" s="20" t="s">
        <v>92</v>
      </c>
    </row>
    <row r="12" spans="1:8" ht="12.75">
      <c r="A12" s="1"/>
      <c r="D12" s="29" t="s">
        <v>91</v>
      </c>
      <c r="E12" s="29" t="s">
        <v>93</v>
      </c>
      <c r="F12" s="1"/>
      <c r="G12" s="20" t="s">
        <v>95</v>
      </c>
      <c r="H12" s="20" t="s">
        <v>93</v>
      </c>
    </row>
    <row r="13" spans="1:8" ht="12.75">
      <c r="A13" s="1"/>
      <c r="D13" s="29"/>
      <c r="E13" s="29" t="s">
        <v>91</v>
      </c>
      <c r="F13" s="1"/>
      <c r="G13" s="28"/>
      <c r="H13" s="20" t="s">
        <v>96</v>
      </c>
    </row>
    <row r="14" spans="4:8" ht="12.75">
      <c r="D14" s="20" t="s">
        <v>304</v>
      </c>
      <c r="E14" s="20" t="s">
        <v>305</v>
      </c>
      <c r="F14" s="1"/>
      <c r="G14" s="20" t="s">
        <v>304</v>
      </c>
      <c r="H14" s="20" t="s">
        <v>305</v>
      </c>
    </row>
    <row r="15" spans="4:8" ht="12.75">
      <c r="D15" s="20" t="s">
        <v>4</v>
      </c>
      <c r="E15" s="20" t="s">
        <v>4</v>
      </c>
      <c r="F15" s="1"/>
      <c r="G15" s="20" t="s">
        <v>4</v>
      </c>
      <c r="H15" s="20" t="s">
        <v>4</v>
      </c>
    </row>
    <row r="16" spans="4:5" ht="12.75">
      <c r="D16" s="2"/>
      <c r="E16" s="2"/>
    </row>
    <row r="17" spans="1:8" ht="12.75">
      <c r="A17" t="s">
        <v>5</v>
      </c>
      <c r="D17" s="30">
        <v>97695</v>
      </c>
      <c r="E17" s="106">
        <v>104179</v>
      </c>
      <c r="F17" s="12"/>
      <c r="G17" s="15">
        <v>285239</v>
      </c>
      <c r="H17" s="15">
        <v>273104</v>
      </c>
    </row>
    <row r="18" spans="4:8" ht="12.75">
      <c r="D18" s="12"/>
      <c r="E18" s="12"/>
      <c r="F18" s="12"/>
      <c r="G18" s="12"/>
      <c r="H18" s="12"/>
    </row>
    <row r="19" spans="1:8" ht="12.75">
      <c r="A19" t="s">
        <v>97</v>
      </c>
      <c r="D19" s="12">
        <v>-89920</v>
      </c>
      <c r="E19" s="12">
        <v>-97763</v>
      </c>
      <c r="F19" s="12"/>
      <c r="G19" s="12">
        <v>-260537</v>
      </c>
      <c r="H19" s="12">
        <v>-256554</v>
      </c>
    </row>
    <row r="20" spans="4:8" ht="12.75">
      <c r="D20" s="12"/>
      <c r="E20" s="12"/>
      <c r="F20" s="12"/>
      <c r="G20" s="12"/>
      <c r="H20" s="12"/>
    </row>
    <row r="21" spans="1:8" ht="12.75">
      <c r="A21" t="s">
        <v>98</v>
      </c>
      <c r="D21" s="13">
        <v>678</v>
      </c>
      <c r="E21" s="13">
        <v>1928</v>
      </c>
      <c r="F21" s="12"/>
      <c r="G21" s="13">
        <v>2372</v>
      </c>
      <c r="H21" s="13">
        <v>2395</v>
      </c>
    </row>
    <row r="22" spans="4:8" ht="12.75">
      <c r="D22" s="12"/>
      <c r="E22" s="12"/>
      <c r="F22" s="12"/>
      <c r="G22" s="12"/>
      <c r="H22" s="12"/>
    </row>
    <row r="23" spans="1:8" ht="12.75">
      <c r="A23" t="s">
        <v>139</v>
      </c>
      <c r="D23" s="15">
        <f>D17+D19+D21</f>
        <v>8453</v>
      </c>
      <c r="E23" s="15">
        <f>E17+E19+E21</f>
        <v>8344</v>
      </c>
      <c r="F23" s="15"/>
      <c r="G23" s="15">
        <f>G17+G19+G21</f>
        <v>27074</v>
      </c>
      <c r="H23" s="15">
        <f>H17+H19+H21</f>
        <v>18945</v>
      </c>
    </row>
    <row r="24" spans="4:8" ht="12.75">
      <c r="D24" s="12"/>
      <c r="E24" s="12"/>
      <c r="F24" s="12"/>
      <c r="G24" s="12"/>
      <c r="H24" s="12"/>
    </row>
    <row r="25" spans="1:8" ht="12.75">
      <c r="A25" t="s">
        <v>99</v>
      </c>
      <c r="D25" s="12">
        <v>-3776</v>
      </c>
      <c r="E25" s="12">
        <v>-2338</v>
      </c>
      <c r="F25" s="12"/>
      <c r="G25" s="12">
        <v>-11765</v>
      </c>
      <c r="H25" s="12">
        <v>-3374</v>
      </c>
    </row>
    <row r="26" spans="4:8" ht="12.75">
      <c r="D26" s="12"/>
      <c r="E26" s="12"/>
      <c r="F26" s="12"/>
      <c r="G26" s="12"/>
      <c r="H26" s="12"/>
    </row>
    <row r="27" spans="1:8" ht="12.75">
      <c r="A27" t="s">
        <v>100</v>
      </c>
      <c r="D27" s="13">
        <v>0</v>
      </c>
      <c r="E27" s="13">
        <v>0</v>
      </c>
      <c r="F27" s="12"/>
      <c r="G27" s="13">
        <v>0</v>
      </c>
      <c r="H27" s="13">
        <v>0</v>
      </c>
    </row>
    <row r="28" spans="4:8" ht="12.75">
      <c r="D28" s="12"/>
      <c r="E28" s="12"/>
      <c r="F28" s="12"/>
      <c r="G28" s="12"/>
      <c r="H28" s="12"/>
    </row>
    <row r="29" spans="1:8" ht="12.75">
      <c r="A29" t="s">
        <v>101</v>
      </c>
      <c r="D29" s="12">
        <f>D23+D25+D27</f>
        <v>4677</v>
      </c>
      <c r="E29" s="12">
        <f>E23+E25+E27</f>
        <v>6006</v>
      </c>
      <c r="F29" s="12"/>
      <c r="G29" s="12">
        <f>G23+G25+G27</f>
        <v>15309</v>
      </c>
      <c r="H29" s="12">
        <f>H23+H25+H27</f>
        <v>15571</v>
      </c>
    </row>
    <row r="30" spans="4:8" ht="12.75">
      <c r="D30" s="15"/>
      <c r="E30" s="15"/>
      <c r="F30" s="15"/>
      <c r="G30" s="15"/>
      <c r="H30" s="15"/>
    </row>
    <row r="31" spans="1:8" ht="12.75">
      <c r="A31" t="s">
        <v>6</v>
      </c>
      <c r="D31" s="13">
        <v>-2716</v>
      </c>
      <c r="E31" s="13">
        <v>-1647</v>
      </c>
      <c r="F31" s="12"/>
      <c r="G31" s="13">
        <v>-7181</v>
      </c>
      <c r="H31" s="13">
        <v>-4301</v>
      </c>
    </row>
    <row r="32" spans="4:8" ht="12.75">
      <c r="D32" s="12"/>
      <c r="E32" s="12"/>
      <c r="F32" s="12"/>
      <c r="G32" s="12"/>
      <c r="H32" s="12"/>
    </row>
    <row r="33" spans="1:8" ht="12.75">
      <c r="A33" t="s">
        <v>102</v>
      </c>
      <c r="D33" s="12">
        <f>D29+D31</f>
        <v>1961</v>
      </c>
      <c r="E33" s="12">
        <f>E29+E31</f>
        <v>4359</v>
      </c>
      <c r="F33" s="12"/>
      <c r="G33" s="12">
        <f>G29+G31</f>
        <v>8128</v>
      </c>
      <c r="H33" s="12">
        <f>H29+H31</f>
        <v>11270</v>
      </c>
    </row>
    <row r="34" spans="4:8" ht="12.75">
      <c r="D34" s="12"/>
      <c r="E34" s="12"/>
      <c r="F34" s="12"/>
      <c r="G34" s="12"/>
      <c r="H34" s="12"/>
    </row>
    <row r="35" spans="1:8" ht="12.75">
      <c r="A35" t="s">
        <v>90</v>
      </c>
      <c r="D35" s="13">
        <v>-875</v>
      </c>
      <c r="E35" s="13">
        <v>-1206</v>
      </c>
      <c r="F35" s="12"/>
      <c r="G35" s="13">
        <v>-2900</v>
      </c>
      <c r="H35" s="13">
        <v>-2708</v>
      </c>
    </row>
    <row r="36" spans="4:8" ht="12.75">
      <c r="D36" s="12"/>
      <c r="E36" s="12"/>
      <c r="F36" s="12"/>
      <c r="G36" s="12"/>
      <c r="H36" s="12"/>
    </row>
    <row r="37" spans="1:8" ht="13.5" thickBot="1">
      <c r="A37" t="s">
        <v>103</v>
      </c>
      <c r="D37" s="31">
        <f>D33+D35</f>
        <v>1086</v>
      </c>
      <c r="E37" s="31">
        <f>E33+E35</f>
        <v>3153</v>
      </c>
      <c r="F37" s="15"/>
      <c r="G37" s="31">
        <f>G33+G35</f>
        <v>5228</v>
      </c>
      <c r="H37" s="31">
        <f>H33+H35</f>
        <v>8562</v>
      </c>
    </row>
    <row r="38" spans="4:8" ht="13.5" thickTop="1">
      <c r="D38" s="12"/>
      <c r="E38" s="12"/>
      <c r="F38" s="12"/>
      <c r="G38" s="12"/>
      <c r="H38" s="12"/>
    </row>
    <row r="39" spans="4:8" ht="12.75">
      <c r="D39" s="12"/>
      <c r="E39" s="12"/>
      <c r="F39" s="12"/>
      <c r="G39" s="12"/>
      <c r="H39" s="12"/>
    </row>
    <row r="40" spans="1:8" ht="12.75">
      <c r="A40" s="19" t="s">
        <v>130</v>
      </c>
      <c r="B40" s="19"/>
      <c r="C40" s="21"/>
      <c r="D40" s="12"/>
      <c r="E40" s="12"/>
      <c r="F40" s="12"/>
      <c r="G40" s="12"/>
      <c r="H40" s="12"/>
    </row>
    <row r="41" spans="1:8" ht="13.5" thickBot="1">
      <c r="A41" s="19" t="s">
        <v>72</v>
      </c>
      <c r="C41" s="22"/>
      <c r="D41" s="32">
        <f>Notes!F345</f>
        <v>2.3956058500430153</v>
      </c>
      <c r="E41" s="32">
        <f>Notes!G345</f>
        <v>7.418823529411765</v>
      </c>
      <c r="F41" s="37"/>
      <c r="G41" s="32">
        <f>Notes!I345</f>
        <v>11.532437738512783</v>
      </c>
      <c r="H41" s="32">
        <f>Notes!J345</f>
        <v>20.14588235294118</v>
      </c>
    </row>
    <row r="42" spans="1:8" ht="13.5" thickTop="1">
      <c r="A42" s="19"/>
      <c r="B42" s="19"/>
      <c r="C42" s="22"/>
      <c r="D42" s="33"/>
      <c r="E42" s="33"/>
      <c r="F42" s="33"/>
      <c r="G42" s="33"/>
      <c r="H42" s="33"/>
    </row>
    <row r="43" spans="4:8" ht="12.75">
      <c r="D43" s="37"/>
      <c r="E43" s="37"/>
      <c r="F43" s="37"/>
      <c r="G43" s="37"/>
      <c r="H43" s="37"/>
    </row>
    <row r="44" spans="1:8" ht="12.75" hidden="1">
      <c r="A44" s="38"/>
      <c r="B44" s="38"/>
      <c r="C44" s="38"/>
      <c r="D44" s="38"/>
      <c r="E44" s="38"/>
      <c r="F44" s="38"/>
      <c r="G44" s="38"/>
      <c r="H44" s="38"/>
    </row>
    <row r="46" ht="12.75">
      <c r="A46" s="1" t="s">
        <v>0</v>
      </c>
    </row>
    <row r="47" ht="12.75">
      <c r="A47" s="10" t="s">
        <v>291</v>
      </c>
    </row>
  </sheetData>
  <mergeCells count="2">
    <mergeCell ref="D10:E10"/>
    <mergeCell ref="G10:H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showGridLines="0" workbookViewId="0" topLeftCell="A1">
      <selection activeCell="D4" sqref="D4"/>
    </sheetView>
  </sheetViews>
  <sheetFormatPr defaultColWidth="9.140625" defaultRowHeight="12.75"/>
  <cols>
    <col min="4" max="4" width="17.28125" style="0" customWidth="1"/>
    <col min="5" max="5" width="18.7109375" style="0" customWidth="1"/>
    <col min="6" max="6" width="12.8515625" style="0" customWidth="1"/>
    <col min="7" max="7" width="18.7109375" style="0" customWidth="1"/>
  </cols>
  <sheetData>
    <row r="1" ht="12.75">
      <c r="A1" s="1" t="s">
        <v>74</v>
      </c>
    </row>
    <row r="2" ht="12.75">
      <c r="A2" s="10" t="s">
        <v>75</v>
      </c>
    </row>
    <row r="3" ht="12.75">
      <c r="A3" s="10" t="s">
        <v>69</v>
      </c>
    </row>
    <row r="4" ht="12.75">
      <c r="A4" s="1"/>
    </row>
    <row r="5" ht="12.75">
      <c r="A5" s="1" t="s">
        <v>8</v>
      </c>
    </row>
    <row r="6" ht="12.75">
      <c r="A6" s="1" t="s">
        <v>306</v>
      </c>
    </row>
    <row r="7" ht="12.75">
      <c r="A7" s="1" t="s">
        <v>135</v>
      </c>
    </row>
    <row r="8" ht="12.75">
      <c r="A8" s="1"/>
    </row>
    <row r="9" spans="5:7" ht="12.75">
      <c r="E9" s="20" t="s">
        <v>86</v>
      </c>
      <c r="F9" s="39"/>
      <c r="G9" s="20" t="s">
        <v>87</v>
      </c>
    </row>
    <row r="10" spans="5:7" ht="12.75">
      <c r="E10" s="20" t="s">
        <v>88</v>
      </c>
      <c r="F10" s="39"/>
      <c r="G10" s="20" t="s">
        <v>66</v>
      </c>
    </row>
    <row r="11" spans="5:7" ht="12.75">
      <c r="E11" s="20" t="s">
        <v>131</v>
      </c>
      <c r="F11" s="39"/>
      <c r="G11" s="20" t="s">
        <v>203</v>
      </c>
    </row>
    <row r="12" spans="5:7" ht="12.75">
      <c r="E12" s="20" t="s">
        <v>65</v>
      </c>
      <c r="F12" s="39"/>
      <c r="G12" s="20" t="s">
        <v>204</v>
      </c>
    </row>
    <row r="13" spans="5:7" ht="12.75">
      <c r="E13" s="40" t="s">
        <v>304</v>
      </c>
      <c r="F13" s="41"/>
      <c r="G13" s="40" t="s">
        <v>171</v>
      </c>
    </row>
    <row r="14" spans="5:7" ht="12.75">
      <c r="E14" s="20" t="s">
        <v>4</v>
      </c>
      <c r="F14" s="20"/>
      <c r="G14" s="20" t="s">
        <v>4</v>
      </c>
    </row>
    <row r="15" spans="5:7" ht="12.75">
      <c r="E15" s="39"/>
      <c r="F15" s="39"/>
      <c r="G15" s="39"/>
    </row>
    <row r="16" spans="1:7" ht="12.75">
      <c r="A16" s="1" t="s">
        <v>9</v>
      </c>
      <c r="E16" s="3">
        <v>122985</v>
      </c>
      <c r="F16" s="3"/>
      <c r="G16" s="3">
        <v>125035</v>
      </c>
    </row>
    <row r="17" spans="5:7" ht="12.75">
      <c r="E17" s="3"/>
      <c r="F17" s="3"/>
      <c r="G17" s="3"/>
    </row>
    <row r="18" spans="1:7" ht="12.75">
      <c r="A18" s="1" t="s">
        <v>205</v>
      </c>
      <c r="E18" s="3">
        <v>4137</v>
      </c>
      <c r="F18" s="3"/>
      <c r="G18" s="3">
        <v>4196</v>
      </c>
    </row>
    <row r="19" spans="1:7" ht="12.75">
      <c r="A19" s="1"/>
      <c r="E19" s="3"/>
      <c r="F19" s="3"/>
      <c r="G19" s="3"/>
    </row>
    <row r="20" spans="1:7" ht="12.75">
      <c r="A20" s="1" t="s">
        <v>206</v>
      </c>
      <c r="E20" s="3">
        <v>10447</v>
      </c>
      <c r="F20" s="3"/>
      <c r="G20" s="3">
        <v>14298</v>
      </c>
    </row>
    <row r="21" spans="1:7" ht="12.75">
      <c r="A21" s="1"/>
      <c r="E21" s="3"/>
      <c r="F21" s="3"/>
      <c r="G21" s="3"/>
    </row>
    <row r="22" spans="1:7" ht="12.75">
      <c r="A22" s="1" t="s">
        <v>89</v>
      </c>
      <c r="E22" s="3">
        <v>58387</v>
      </c>
      <c r="F22" s="3"/>
      <c r="G22" s="3">
        <v>58389</v>
      </c>
    </row>
    <row r="23" spans="1:7" ht="12.75">
      <c r="A23" s="1"/>
      <c r="E23" s="3"/>
      <c r="F23" s="3"/>
      <c r="G23" s="3"/>
    </row>
    <row r="24" spans="1:7" ht="12.75">
      <c r="A24" s="1" t="s">
        <v>82</v>
      </c>
      <c r="E24" s="3"/>
      <c r="F24" s="3"/>
      <c r="G24" s="3"/>
    </row>
    <row r="25" spans="1:7" ht="12.75">
      <c r="A25" t="s">
        <v>10</v>
      </c>
      <c r="E25" s="5">
        <v>42075</v>
      </c>
      <c r="F25" s="3"/>
      <c r="G25" s="5">
        <v>39746</v>
      </c>
    </row>
    <row r="26" spans="1:7" ht="12.75">
      <c r="A26" t="s">
        <v>11</v>
      </c>
      <c r="E26" s="6">
        <v>158576</v>
      </c>
      <c r="F26" s="3"/>
      <c r="G26" s="6">
        <v>140614</v>
      </c>
    </row>
    <row r="27" spans="1:7" ht="12.75">
      <c r="A27" s="19" t="s">
        <v>207</v>
      </c>
      <c r="E27" s="6">
        <v>3249</v>
      </c>
      <c r="F27" s="3"/>
      <c r="G27" s="6">
        <v>1054</v>
      </c>
    </row>
    <row r="28" spans="1:7" ht="12.75">
      <c r="A28" t="s">
        <v>12</v>
      </c>
      <c r="E28" s="6">
        <v>78856</v>
      </c>
      <c r="F28" s="3"/>
      <c r="G28" s="6">
        <v>108589</v>
      </c>
    </row>
    <row r="29" spans="5:7" ht="12.75">
      <c r="E29" s="7">
        <f>SUM(E25:E28)</f>
        <v>282756</v>
      </c>
      <c r="F29" s="3"/>
      <c r="G29" s="7">
        <f>SUM(G25:G28)</f>
        <v>290003</v>
      </c>
    </row>
    <row r="30" spans="1:7" ht="12.75">
      <c r="A30" s="1" t="s">
        <v>83</v>
      </c>
      <c r="E30" s="5"/>
      <c r="F30" s="3"/>
      <c r="G30" s="5"/>
    </row>
    <row r="31" spans="1:7" ht="12.75">
      <c r="A31" t="s">
        <v>80</v>
      </c>
      <c r="E31" s="6">
        <v>58289</v>
      </c>
      <c r="F31" s="3"/>
      <c r="G31" s="6">
        <v>69123</v>
      </c>
    </row>
    <row r="32" spans="1:7" ht="12.75">
      <c r="A32" t="s">
        <v>81</v>
      </c>
      <c r="E32" s="6">
        <v>36792</v>
      </c>
      <c r="F32" s="3"/>
      <c r="G32" s="6">
        <v>48615</v>
      </c>
    </row>
    <row r="33" spans="1:7" ht="12.75">
      <c r="A33" t="s">
        <v>6</v>
      </c>
      <c r="E33" s="6">
        <v>4378</v>
      </c>
      <c r="F33" s="3"/>
      <c r="G33" s="6">
        <v>2991</v>
      </c>
    </row>
    <row r="34" spans="5:7" ht="12.75">
      <c r="E34" s="7">
        <f>SUM(E31:E33)</f>
        <v>99459</v>
      </c>
      <c r="F34" s="3"/>
      <c r="G34" s="7">
        <f>SUM(G31:G33)</f>
        <v>120729</v>
      </c>
    </row>
    <row r="35" spans="5:7" ht="12.75">
      <c r="E35" s="3"/>
      <c r="F35" s="3"/>
      <c r="G35" s="3"/>
    </row>
    <row r="36" spans="1:7" ht="12.75">
      <c r="A36" s="1" t="s">
        <v>84</v>
      </c>
      <c r="E36" s="25">
        <f>E29-E34</f>
        <v>183297</v>
      </c>
      <c r="F36" s="25"/>
      <c r="G36" s="25">
        <f>G29-G34</f>
        <v>169274</v>
      </c>
    </row>
    <row r="37" spans="5:7" ht="12.75">
      <c r="E37" s="3"/>
      <c r="F37" s="3"/>
      <c r="G37" s="3"/>
    </row>
    <row r="38" spans="5:7" ht="13.5" thickBot="1">
      <c r="E38" s="23">
        <f>E16+E18+E22+E36+E20</f>
        <v>379253</v>
      </c>
      <c r="F38" s="24"/>
      <c r="G38" s="23">
        <f>G16+G18+G22+G36+G20</f>
        <v>371192</v>
      </c>
    </row>
    <row r="39" spans="1:7" ht="13.5" thickTop="1">
      <c r="A39" s="1" t="s">
        <v>14</v>
      </c>
      <c r="E39" s="3"/>
      <c r="F39" s="3"/>
      <c r="G39" s="3"/>
    </row>
    <row r="40" spans="1:7" ht="12.75">
      <c r="A40" t="s">
        <v>15</v>
      </c>
      <c r="E40" s="3">
        <v>46750</v>
      </c>
      <c r="F40" s="3"/>
      <c r="G40" s="3">
        <v>42500</v>
      </c>
    </row>
    <row r="41" spans="1:7" ht="12.75">
      <c r="A41" t="s">
        <v>16</v>
      </c>
      <c r="E41" s="4">
        <v>115546</v>
      </c>
      <c r="F41" s="3"/>
      <c r="G41" s="4">
        <v>110089</v>
      </c>
    </row>
    <row r="42" spans="5:7" ht="12.75">
      <c r="E42" s="9"/>
      <c r="F42" s="3"/>
      <c r="G42" s="9"/>
    </row>
    <row r="43" spans="1:7" ht="12.75">
      <c r="A43" t="s">
        <v>17</v>
      </c>
      <c r="E43" s="3">
        <f>SUM(E40:E41)</f>
        <v>162296</v>
      </c>
      <c r="F43" s="3"/>
      <c r="G43" s="3">
        <f>SUM(G40:G41)</f>
        <v>152589</v>
      </c>
    </row>
    <row r="44" spans="5:7" ht="12.75">
      <c r="E44" s="3"/>
      <c r="F44" s="3"/>
      <c r="G44" s="3"/>
    </row>
    <row r="45" spans="1:7" ht="12.75">
      <c r="A45" t="s">
        <v>90</v>
      </c>
      <c r="E45" s="3">
        <v>57267</v>
      </c>
      <c r="F45" s="3"/>
      <c r="G45" s="3">
        <v>58288</v>
      </c>
    </row>
    <row r="46" spans="5:7" ht="12.75">
      <c r="E46" s="3"/>
      <c r="F46" s="3"/>
      <c r="G46" s="3"/>
    </row>
    <row r="47" spans="1:7" ht="12.75">
      <c r="A47" s="1" t="s">
        <v>85</v>
      </c>
      <c r="E47" s="3"/>
      <c r="F47" s="3"/>
      <c r="G47" s="3"/>
    </row>
    <row r="48" spans="1:7" ht="12.75">
      <c r="A48" t="s">
        <v>13</v>
      </c>
      <c r="E48" s="3">
        <v>49602</v>
      </c>
      <c r="F48" s="3"/>
      <c r="G48" s="3">
        <v>50394</v>
      </c>
    </row>
    <row r="49" spans="1:7" ht="12.75">
      <c r="A49" t="s">
        <v>107</v>
      </c>
      <c r="E49" s="3">
        <v>105000</v>
      </c>
      <c r="F49" s="3"/>
      <c r="G49" s="48">
        <v>105000</v>
      </c>
    </row>
    <row r="50" spans="1:7" ht="12.75">
      <c r="A50" t="s">
        <v>18</v>
      </c>
      <c r="E50" s="3">
        <v>5088</v>
      </c>
      <c r="F50" s="3"/>
      <c r="G50" s="3">
        <v>4921</v>
      </c>
    </row>
    <row r="51" spans="5:7" ht="12.75">
      <c r="E51" s="3"/>
      <c r="F51" s="3"/>
      <c r="G51" s="3"/>
    </row>
    <row r="52" spans="5:7" ht="13.5" thickBot="1">
      <c r="E52" s="23">
        <f>SUM(E43:E50)</f>
        <v>379253</v>
      </c>
      <c r="F52" s="24"/>
      <c r="G52" s="23">
        <f>SUM(G43:G50)</f>
        <v>371192</v>
      </c>
    </row>
    <row r="53" spans="5:7" ht="13.5" thickTop="1">
      <c r="E53" s="9"/>
      <c r="F53" s="3"/>
      <c r="G53" s="9"/>
    </row>
    <row r="54" spans="1:7" ht="13.5" thickBot="1">
      <c r="A54" s="11" t="s">
        <v>67</v>
      </c>
      <c r="B54" s="19"/>
      <c r="C54" s="19"/>
      <c r="E54" s="26">
        <f>(E43-E22)/E40</f>
        <v>2.2226524064171125</v>
      </c>
      <c r="F54" s="27"/>
      <c r="G54" s="26">
        <f>(G43-G22)/G40</f>
        <v>2.216470588235294</v>
      </c>
    </row>
    <row r="55" spans="1:7" ht="16.5" thickTop="1">
      <c r="A55" s="11"/>
      <c r="B55" s="19"/>
      <c r="C55" s="19"/>
      <c r="E55" s="104"/>
      <c r="F55" s="27"/>
      <c r="G55" s="27"/>
    </row>
    <row r="56" spans="5:7" ht="12.75">
      <c r="E56" s="9"/>
      <c r="F56" s="3"/>
      <c r="G56" s="9"/>
    </row>
    <row r="57" spans="1:7" ht="12.75">
      <c r="A57" s="1" t="s">
        <v>290</v>
      </c>
      <c r="E57" s="3"/>
      <c r="F57" s="3"/>
      <c r="G57" s="3"/>
    </row>
    <row r="58" spans="1:7" ht="12.75">
      <c r="A58" s="1" t="s">
        <v>291</v>
      </c>
      <c r="E58" s="3"/>
      <c r="F58" s="3"/>
      <c r="G58" s="3"/>
    </row>
    <row r="59" spans="5:7" ht="12.75">
      <c r="E59" s="3"/>
      <c r="F59" s="3"/>
      <c r="G59" s="3"/>
    </row>
  </sheetData>
  <printOptions/>
  <pageMargins left="0.75" right="0.75" top="0.84" bottom="0.75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">
      <selection activeCell="H9" sqref="H9"/>
    </sheetView>
  </sheetViews>
  <sheetFormatPr defaultColWidth="9.140625" defaultRowHeight="12.75"/>
  <cols>
    <col min="1" max="1" width="9.421875" style="0" bestFit="1" customWidth="1"/>
    <col min="3" max="3" width="9.421875" style="0" customWidth="1"/>
    <col min="4" max="4" width="11.28125" style="39" customWidth="1"/>
    <col min="5" max="5" width="13.421875" style="39" customWidth="1"/>
    <col min="6" max="6" width="15.421875" style="39" customWidth="1"/>
    <col min="7" max="7" width="13.00390625" style="39" customWidth="1"/>
    <col min="8" max="8" width="13.7109375" style="39" customWidth="1"/>
    <col min="9" max="9" width="10.7109375" style="39" customWidth="1"/>
    <col min="10" max="10" width="9.8515625" style="39" customWidth="1"/>
  </cols>
  <sheetData>
    <row r="1" ht="12.75">
      <c r="A1" s="1" t="s">
        <v>74</v>
      </c>
    </row>
    <row r="2" ht="12.75">
      <c r="A2" s="10" t="s">
        <v>75</v>
      </c>
    </row>
    <row r="3" ht="12.75">
      <c r="A3" s="10" t="s">
        <v>69</v>
      </c>
    </row>
    <row r="4" ht="12.75">
      <c r="A4" s="1"/>
    </row>
    <row r="5" ht="12.75">
      <c r="A5" s="1" t="s">
        <v>19</v>
      </c>
    </row>
    <row r="6" ht="12.75">
      <c r="A6" s="1" t="s">
        <v>303</v>
      </c>
    </row>
    <row r="7" ht="12.75">
      <c r="A7" s="1" t="s">
        <v>135</v>
      </c>
    </row>
    <row r="8" spans="4:10" ht="12.75">
      <c r="D8" s="20"/>
      <c r="E8" s="20"/>
      <c r="F8" s="20"/>
      <c r="G8" s="20"/>
      <c r="H8" s="20"/>
      <c r="I8" s="20"/>
      <c r="J8" s="20"/>
    </row>
    <row r="9" spans="7:8" ht="12.75">
      <c r="G9" s="20" t="s">
        <v>105</v>
      </c>
      <c r="H9" s="20" t="s">
        <v>22</v>
      </c>
    </row>
    <row r="10" spans="1:10" ht="12.75">
      <c r="A10" s="1"/>
      <c r="D10" s="20" t="s">
        <v>20</v>
      </c>
      <c r="E10" s="20" t="s">
        <v>68</v>
      </c>
      <c r="F10" s="20" t="s">
        <v>248</v>
      </c>
      <c r="G10" s="20" t="s">
        <v>106</v>
      </c>
      <c r="H10" s="20" t="s">
        <v>255</v>
      </c>
      <c r="I10" s="20" t="s">
        <v>23</v>
      </c>
      <c r="J10" s="20"/>
    </row>
    <row r="11" spans="1:10" ht="12.75">
      <c r="A11" s="1"/>
      <c r="D11" s="20" t="s">
        <v>21</v>
      </c>
      <c r="E11" s="20" t="s">
        <v>22</v>
      </c>
      <c r="F11" s="20" t="s">
        <v>249</v>
      </c>
      <c r="G11" s="20" t="s">
        <v>22</v>
      </c>
      <c r="H11" s="20" t="s">
        <v>256</v>
      </c>
      <c r="I11" s="20" t="s">
        <v>24</v>
      </c>
      <c r="J11" s="20" t="s">
        <v>25</v>
      </c>
    </row>
    <row r="12" spans="1:10" ht="12.75">
      <c r="A12" s="8"/>
      <c r="D12" s="20" t="s">
        <v>4</v>
      </c>
      <c r="E12" s="20" t="s">
        <v>4</v>
      </c>
      <c r="F12" s="20" t="s">
        <v>4</v>
      </c>
      <c r="G12" s="20" t="s">
        <v>4</v>
      </c>
      <c r="H12" s="20" t="s">
        <v>4</v>
      </c>
      <c r="I12" s="20" t="s">
        <v>4</v>
      </c>
      <c r="J12" s="20" t="s">
        <v>4</v>
      </c>
    </row>
    <row r="13" spans="1:10" ht="12.75">
      <c r="A13" s="8"/>
      <c r="D13" s="20"/>
      <c r="E13" s="20"/>
      <c r="F13" s="20"/>
      <c r="G13" s="20"/>
      <c r="H13" s="20"/>
      <c r="I13" s="20"/>
      <c r="J13" s="20"/>
    </row>
    <row r="14" spans="1:10" ht="12.75">
      <c r="A14" s="34" t="s">
        <v>308</v>
      </c>
      <c r="D14" s="20"/>
      <c r="E14" s="20"/>
      <c r="F14" s="20"/>
      <c r="G14" s="20"/>
      <c r="H14" s="20"/>
      <c r="I14" s="20"/>
      <c r="J14" s="20"/>
    </row>
    <row r="15" ht="12.75">
      <c r="A15" s="35" t="s">
        <v>310</v>
      </c>
    </row>
    <row r="16" ht="12.75">
      <c r="A16" s="35"/>
    </row>
    <row r="17" spans="1:10" ht="12.75">
      <c r="A17" t="s">
        <v>208</v>
      </c>
      <c r="D17" s="42">
        <v>42500</v>
      </c>
      <c r="E17" s="42">
        <v>526</v>
      </c>
      <c r="F17" s="46">
        <v>0</v>
      </c>
      <c r="G17" s="42">
        <v>26</v>
      </c>
      <c r="H17" s="42">
        <v>0</v>
      </c>
      <c r="I17" s="42">
        <v>109537</v>
      </c>
      <c r="J17" s="42">
        <f>SUM(D17:I17)</f>
        <v>152589</v>
      </c>
    </row>
    <row r="18" spans="4:10" ht="12.75">
      <c r="D18" s="42"/>
      <c r="E18" s="42"/>
      <c r="F18" s="42"/>
      <c r="G18" s="42"/>
      <c r="H18" s="42"/>
      <c r="I18" s="42"/>
      <c r="J18" s="42"/>
    </row>
    <row r="19" spans="1:10" ht="12.75">
      <c r="A19" t="s">
        <v>26</v>
      </c>
      <c r="B19" s="18"/>
      <c r="C19" s="18"/>
      <c r="D19" s="43">
        <v>4250</v>
      </c>
      <c r="E19" s="43">
        <v>-2</v>
      </c>
      <c r="F19" s="43">
        <v>255</v>
      </c>
      <c r="G19" s="43">
        <v>-26</v>
      </c>
      <c r="H19" s="43">
        <v>2</v>
      </c>
      <c r="I19" s="43">
        <v>5228</v>
      </c>
      <c r="J19" s="42">
        <f>SUM(D19:I19)</f>
        <v>9707</v>
      </c>
    </row>
    <row r="20" spans="2:10" ht="12.75">
      <c r="B20" s="18"/>
      <c r="C20" s="18"/>
      <c r="D20" s="43"/>
      <c r="E20" s="43"/>
      <c r="F20" s="43"/>
      <c r="G20" s="43"/>
      <c r="H20" s="43"/>
      <c r="I20" s="43"/>
      <c r="J20" s="42"/>
    </row>
    <row r="21" spans="1:10" ht="12.75">
      <c r="A21" t="s">
        <v>170</v>
      </c>
      <c r="B21" s="18"/>
      <c r="C21" s="18"/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2:10" ht="12.75">
      <c r="B22" s="18"/>
      <c r="C22" s="18"/>
      <c r="D22" s="43"/>
      <c r="E22" s="43"/>
      <c r="F22" s="43"/>
      <c r="G22" s="43"/>
      <c r="H22" s="43"/>
      <c r="I22" s="43"/>
      <c r="J22" s="43"/>
    </row>
    <row r="23" spans="1:10" ht="13.5" thickBot="1">
      <c r="A23" t="s">
        <v>309</v>
      </c>
      <c r="B23" s="18"/>
      <c r="C23" s="18"/>
      <c r="D23" s="44">
        <f>D17+D19</f>
        <v>46750</v>
      </c>
      <c r="E23" s="44">
        <f>E17+E19</f>
        <v>524</v>
      </c>
      <c r="F23" s="44">
        <f>F17+F19</f>
        <v>255</v>
      </c>
      <c r="G23" s="44">
        <f>G17+G19</f>
        <v>0</v>
      </c>
      <c r="H23" s="44">
        <f>H17+H19</f>
        <v>2</v>
      </c>
      <c r="I23" s="44">
        <f>SUM(I17:I21)</f>
        <v>114765</v>
      </c>
      <c r="J23" s="45">
        <f>SUM(J17:J21)</f>
        <v>162296</v>
      </c>
    </row>
    <row r="24" spans="2:10" ht="13.5" thickTop="1">
      <c r="B24" s="18"/>
      <c r="C24" s="18"/>
      <c r="D24" s="46"/>
      <c r="E24" s="46"/>
      <c r="F24" s="46"/>
      <c r="G24" s="46"/>
      <c r="H24" s="46"/>
      <c r="I24" s="46"/>
      <c r="J24" s="46"/>
    </row>
    <row r="25" spans="2:10" ht="12.75">
      <c r="B25" s="18"/>
      <c r="C25" s="18"/>
      <c r="D25" s="46"/>
      <c r="E25" s="46"/>
      <c r="F25" s="46"/>
      <c r="G25" s="46"/>
      <c r="H25" s="46"/>
      <c r="I25" s="46"/>
      <c r="J25" s="46"/>
    </row>
    <row r="26" spans="2:10" ht="12.75">
      <c r="B26" s="18"/>
      <c r="C26" s="18"/>
      <c r="D26" s="46"/>
      <c r="E26" s="46"/>
      <c r="F26" s="46"/>
      <c r="G26" s="46"/>
      <c r="H26" s="46"/>
      <c r="I26" s="46"/>
      <c r="J26" s="46"/>
    </row>
    <row r="27" spans="1:11" ht="15">
      <c r="A27" s="34" t="s">
        <v>308</v>
      </c>
      <c r="B27" s="18"/>
      <c r="C27" s="18"/>
      <c r="D27" s="46"/>
      <c r="E27" s="46"/>
      <c r="F27" s="46"/>
      <c r="G27" s="46"/>
      <c r="H27" s="46"/>
      <c r="I27" s="46"/>
      <c r="J27" s="46"/>
      <c r="K27" s="105"/>
    </row>
    <row r="28" spans="1:10" ht="12.75">
      <c r="A28" s="35" t="s">
        <v>311</v>
      </c>
      <c r="B28" s="18"/>
      <c r="C28" s="18"/>
      <c r="D28" s="46"/>
      <c r="E28" s="46"/>
      <c r="F28" s="46"/>
      <c r="G28" s="46"/>
      <c r="H28" s="46"/>
      <c r="I28" s="46"/>
      <c r="J28" s="46"/>
    </row>
    <row r="29" spans="1:10" ht="12.75">
      <c r="A29" s="35"/>
      <c r="B29" s="18"/>
      <c r="C29" s="18"/>
      <c r="D29" s="46"/>
      <c r="E29" s="46"/>
      <c r="F29" s="46"/>
      <c r="G29" s="46"/>
      <c r="H29" s="46"/>
      <c r="I29" s="46"/>
      <c r="J29" s="46"/>
    </row>
    <row r="30" spans="1:10" ht="12.75">
      <c r="A30" t="s">
        <v>104</v>
      </c>
      <c r="B30" s="18"/>
      <c r="C30" s="18"/>
      <c r="D30" s="46">
        <v>42500</v>
      </c>
      <c r="E30" s="46">
        <v>526</v>
      </c>
      <c r="F30" s="46">
        <v>0</v>
      </c>
      <c r="G30" s="46">
        <v>26</v>
      </c>
      <c r="H30" s="46">
        <v>0</v>
      </c>
      <c r="I30" s="46">
        <v>101716</v>
      </c>
      <c r="J30" s="46">
        <f>SUM(D30:I30)</f>
        <v>144768</v>
      </c>
    </row>
    <row r="31" spans="2:10" ht="12.75">
      <c r="B31" s="18"/>
      <c r="C31" s="18"/>
      <c r="D31" s="46"/>
      <c r="E31" s="46"/>
      <c r="F31" s="46"/>
      <c r="G31" s="46"/>
      <c r="H31" s="46"/>
      <c r="I31" s="46"/>
      <c r="J31" s="46"/>
    </row>
    <row r="32" spans="1:10" ht="12.75">
      <c r="A32" t="s">
        <v>26</v>
      </c>
      <c r="B32" s="18"/>
      <c r="C32" s="18"/>
      <c r="D32" s="46">
        <v>0</v>
      </c>
      <c r="E32" s="46">
        <v>-1</v>
      </c>
      <c r="F32" s="46">
        <v>0</v>
      </c>
      <c r="G32" s="46">
        <v>0</v>
      </c>
      <c r="H32" s="46">
        <v>289</v>
      </c>
      <c r="I32" s="46">
        <v>8562</v>
      </c>
      <c r="J32" s="46">
        <f>SUM(D32:I32)</f>
        <v>8850</v>
      </c>
    </row>
    <row r="33" spans="2:10" ht="12.75">
      <c r="B33" s="18"/>
      <c r="C33" s="18"/>
      <c r="D33" s="46"/>
      <c r="E33" s="46"/>
      <c r="F33" s="46"/>
      <c r="G33" s="46"/>
      <c r="H33" s="46"/>
      <c r="I33" s="46"/>
      <c r="J33" s="46"/>
    </row>
    <row r="34" spans="1:10" ht="12.75">
      <c r="A34" t="s">
        <v>170</v>
      </c>
      <c r="B34" s="18"/>
      <c r="C34" s="18"/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-1224</v>
      </c>
      <c r="J34" s="46">
        <f>SUM(D34:I34)</f>
        <v>-1224</v>
      </c>
    </row>
    <row r="35" spans="2:10" ht="12.75">
      <c r="B35" s="18"/>
      <c r="C35" s="18"/>
      <c r="D35" s="46"/>
      <c r="E35" s="46"/>
      <c r="F35" s="46"/>
      <c r="G35" s="46"/>
      <c r="H35" s="46"/>
      <c r="I35" s="46"/>
      <c r="J35" s="46"/>
    </row>
    <row r="36" spans="1:10" ht="13.5" thickBot="1">
      <c r="A36" t="s">
        <v>312</v>
      </c>
      <c r="B36" s="18"/>
      <c r="C36" s="18"/>
      <c r="D36" s="47">
        <f aca="true" t="shared" si="0" ref="D36:J36">SUM(D30:D35)</f>
        <v>42500</v>
      </c>
      <c r="E36" s="47">
        <f t="shared" si="0"/>
        <v>525</v>
      </c>
      <c r="F36" s="47">
        <f t="shared" si="0"/>
        <v>0</v>
      </c>
      <c r="G36" s="47">
        <f t="shared" si="0"/>
        <v>26</v>
      </c>
      <c r="H36" s="47">
        <f t="shared" si="0"/>
        <v>289</v>
      </c>
      <c r="I36" s="47">
        <f t="shared" si="0"/>
        <v>109054</v>
      </c>
      <c r="J36" s="47">
        <f t="shared" si="0"/>
        <v>152394</v>
      </c>
    </row>
    <row r="37" spans="2:10" ht="13.5" thickTop="1">
      <c r="B37" s="18"/>
      <c r="C37" s="18"/>
      <c r="D37" s="46"/>
      <c r="E37" s="46"/>
      <c r="F37" s="46"/>
      <c r="G37" s="46"/>
      <c r="H37" s="46"/>
      <c r="I37" s="46"/>
      <c r="J37" s="46"/>
    </row>
    <row r="38" spans="2:10" ht="12.75">
      <c r="B38" s="18"/>
      <c r="C38" s="18"/>
      <c r="D38" s="46"/>
      <c r="E38" s="46"/>
      <c r="F38" s="46"/>
      <c r="G38" s="46"/>
      <c r="H38" s="46"/>
      <c r="I38" s="46"/>
      <c r="J38" s="46"/>
    </row>
    <row r="39" spans="2:10" ht="12.75">
      <c r="B39" s="18"/>
      <c r="C39" s="18"/>
      <c r="D39" s="46"/>
      <c r="E39" s="46"/>
      <c r="F39" s="46"/>
      <c r="G39" s="46"/>
      <c r="H39" s="46"/>
      <c r="I39" s="46"/>
      <c r="J39" s="46"/>
    </row>
    <row r="40" spans="1:10" ht="12.75">
      <c r="A40" s="1" t="s">
        <v>1</v>
      </c>
      <c r="B40" s="18"/>
      <c r="C40" s="18"/>
      <c r="D40" s="46"/>
      <c r="E40" s="46"/>
      <c r="F40" s="46"/>
      <c r="G40" s="46"/>
      <c r="H40" s="46"/>
      <c r="I40" s="46"/>
      <c r="J40" s="46"/>
    </row>
    <row r="41" spans="1:10" ht="12.75">
      <c r="A41" s="1" t="s">
        <v>2</v>
      </c>
      <c r="B41" s="18"/>
      <c r="C41" s="18"/>
      <c r="D41" s="46"/>
      <c r="E41" s="46"/>
      <c r="F41" s="46"/>
      <c r="G41" s="46"/>
      <c r="H41" s="46"/>
      <c r="I41" s="46"/>
      <c r="J41" s="46"/>
    </row>
    <row r="42" spans="1:10" ht="12.75">
      <c r="A42" s="1"/>
      <c r="B42" s="18"/>
      <c r="C42" s="18"/>
      <c r="D42" s="46"/>
      <c r="E42" s="46"/>
      <c r="F42" s="46"/>
      <c r="G42" s="46"/>
      <c r="H42" s="46"/>
      <c r="I42" s="46"/>
      <c r="J42" s="46"/>
    </row>
    <row r="43" spans="1:10" ht="12.75">
      <c r="A43" s="1"/>
      <c r="B43" s="18"/>
      <c r="C43" s="18"/>
      <c r="D43" s="46"/>
      <c r="E43" s="46"/>
      <c r="F43" s="46"/>
      <c r="G43" s="46"/>
      <c r="H43" s="46"/>
      <c r="I43" s="46"/>
      <c r="J43" s="46"/>
    </row>
    <row r="44" spans="1:10" ht="12.75">
      <c r="A44" s="1"/>
      <c r="B44" s="18"/>
      <c r="C44" s="18"/>
      <c r="D44" s="46"/>
      <c r="E44" s="46"/>
      <c r="F44" s="46"/>
      <c r="G44" s="46"/>
      <c r="H44" s="46"/>
      <c r="I44" s="46"/>
      <c r="J44" s="46"/>
    </row>
    <row r="45" spans="1:10" ht="12.75">
      <c r="A45" s="1"/>
      <c r="B45" s="18"/>
      <c r="C45" s="18"/>
      <c r="D45" s="46"/>
      <c r="E45" s="46"/>
      <c r="F45" s="46"/>
      <c r="G45" s="46"/>
      <c r="H45" s="46"/>
      <c r="I45" s="46"/>
      <c r="J45" s="46"/>
    </row>
  </sheetData>
  <printOptions/>
  <pageMargins left="0.41" right="0.27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4"/>
  <sheetViews>
    <sheetView showGridLines="0" workbookViewId="0" topLeftCell="A32">
      <selection activeCell="D4" sqref="D4"/>
    </sheetView>
  </sheetViews>
  <sheetFormatPr defaultColWidth="9.140625" defaultRowHeight="12.75"/>
  <cols>
    <col min="3" max="3" width="8.57421875" style="0" customWidth="1"/>
    <col min="5" max="5" width="10.140625" style="0" customWidth="1"/>
    <col min="6" max="6" width="10.28125" style="0" customWidth="1"/>
    <col min="7" max="7" width="0" style="0" hidden="1" customWidth="1"/>
    <col min="8" max="8" width="11.28125" style="0" hidden="1" customWidth="1"/>
    <col min="9" max="18" width="0" style="0" hidden="1" customWidth="1"/>
    <col min="19" max="19" width="11.8515625" style="0" customWidth="1"/>
    <col min="20" max="20" width="6.7109375" style="0" customWidth="1"/>
    <col min="21" max="21" width="12.00390625" style="0" customWidth="1"/>
  </cols>
  <sheetData>
    <row r="1" ht="12.75">
      <c r="A1" s="1" t="s">
        <v>74</v>
      </c>
    </row>
    <row r="2" ht="12.75">
      <c r="A2" s="10" t="s">
        <v>75</v>
      </c>
    </row>
    <row r="3" ht="12.75">
      <c r="A3" s="10" t="s">
        <v>69</v>
      </c>
    </row>
    <row r="4" ht="12.75">
      <c r="A4" s="1"/>
    </row>
    <row r="5" ht="12.75">
      <c r="A5" s="1" t="s">
        <v>27</v>
      </c>
    </row>
    <row r="6" ht="12.75">
      <c r="A6" s="1" t="s">
        <v>307</v>
      </c>
    </row>
    <row r="7" ht="12.75">
      <c r="A7" s="1" t="s">
        <v>135</v>
      </c>
    </row>
    <row r="8" ht="12.75">
      <c r="A8" s="1"/>
    </row>
    <row r="9" spans="19:21" ht="12.75">
      <c r="S9" s="20" t="s">
        <v>313</v>
      </c>
      <c r="U9" s="20" t="s">
        <v>313</v>
      </c>
    </row>
    <row r="10" spans="19:21" ht="12.75">
      <c r="S10" s="20" t="s">
        <v>246</v>
      </c>
      <c r="U10" s="20" t="s">
        <v>246</v>
      </c>
    </row>
    <row r="11" spans="7:21" ht="12.75">
      <c r="G11" s="16">
        <v>37438</v>
      </c>
      <c r="H11" s="16">
        <v>37469</v>
      </c>
      <c r="I11" s="16">
        <v>37500</v>
      </c>
      <c r="J11" s="16">
        <v>37530</v>
      </c>
      <c r="K11" s="16">
        <v>37561</v>
      </c>
      <c r="L11" s="16">
        <v>37591</v>
      </c>
      <c r="M11" s="16">
        <v>37622</v>
      </c>
      <c r="N11" s="16">
        <v>37653</v>
      </c>
      <c r="O11" s="16">
        <v>37681</v>
      </c>
      <c r="P11" s="16">
        <v>37712</v>
      </c>
      <c r="Q11" s="16">
        <v>37742</v>
      </c>
      <c r="R11" s="16">
        <v>37773</v>
      </c>
      <c r="S11" s="20" t="s">
        <v>304</v>
      </c>
      <c r="U11" s="20" t="s">
        <v>305</v>
      </c>
    </row>
    <row r="12" spans="7:21" ht="12.75">
      <c r="G12" s="2" t="s">
        <v>4</v>
      </c>
      <c r="H12" s="2" t="s">
        <v>4</v>
      </c>
      <c r="I12" s="2" t="s">
        <v>4</v>
      </c>
      <c r="J12" s="2" t="s">
        <v>4</v>
      </c>
      <c r="K12" s="2" t="s">
        <v>4</v>
      </c>
      <c r="L12" s="2" t="s">
        <v>4</v>
      </c>
      <c r="M12" s="2" t="s">
        <v>4</v>
      </c>
      <c r="N12" s="2" t="s">
        <v>4</v>
      </c>
      <c r="O12" s="2" t="s">
        <v>4</v>
      </c>
      <c r="P12" s="2" t="s">
        <v>4</v>
      </c>
      <c r="Q12" s="2" t="s">
        <v>4</v>
      </c>
      <c r="R12" s="2" t="s">
        <v>4</v>
      </c>
      <c r="S12" s="20" t="s">
        <v>4</v>
      </c>
      <c r="U12" s="20" t="s">
        <v>4</v>
      </c>
    </row>
    <row r="14" spans="1:21" ht="12.75">
      <c r="A14" s="1" t="s">
        <v>28</v>
      </c>
      <c r="G14" s="12">
        <v>1968</v>
      </c>
      <c r="H14" s="12">
        <v>-760</v>
      </c>
      <c r="I14" s="12">
        <v>-1341</v>
      </c>
      <c r="J14" s="12"/>
      <c r="K14" s="12"/>
      <c r="L14" s="12"/>
      <c r="M14" s="12"/>
      <c r="N14" s="12"/>
      <c r="O14" s="12"/>
      <c r="P14" s="12"/>
      <c r="Q14" s="12"/>
      <c r="R14" s="12"/>
      <c r="S14" s="3">
        <v>15309</v>
      </c>
      <c r="U14" s="3">
        <v>15571</v>
      </c>
    </row>
    <row r="15" spans="1:21" ht="12.75">
      <c r="A15" s="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3"/>
      <c r="U15" s="3"/>
    </row>
    <row r="16" spans="1:21" ht="12.75">
      <c r="A16" s="1" t="s">
        <v>62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3"/>
      <c r="U16" s="3"/>
    </row>
    <row r="17" spans="7:21" ht="12.75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3"/>
      <c r="U17" s="3"/>
    </row>
    <row r="18" spans="1:21" ht="12.75">
      <c r="A18" t="s">
        <v>29</v>
      </c>
      <c r="G18" s="13" t="e">
        <f>+#REF!</f>
        <v>#REF!</v>
      </c>
      <c r="H18" s="13" t="e">
        <f>+#REF!</f>
        <v>#REF!</v>
      </c>
      <c r="I18" s="13" t="e">
        <f>+#REF!</f>
        <v>#REF!</v>
      </c>
      <c r="J18" s="13" t="e">
        <f>+#REF!</f>
        <v>#REF!</v>
      </c>
      <c r="K18" s="13" t="e">
        <f>+#REF!</f>
        <v>#REF!</v>
      </c>
      <c r="L18" s="13" t="e">
        <f>+#REF!</f>
        <v>#REF!</v>
      </c>
      <c r="M18" s="13" t="e">
        <f>+#REF!</f>
        <v>#REF!</v>
      </c>
      <c r="N18" s="13" t="e">
        <f>+#REF!</f>
        <v>#REF!</v>
      </c>
      <c r="O18" s="13" t="e">
        <f>+#REF!</f>
        <v>#REF!</v>
      </c>
      <c r="P18" s="13" t="e">
        <f>+#REF!</f>
        <v>#REF!</v>
      </c>
      <c r="Q18" s="13" t="e">
        <f>+#REF!</f>
        <v>#REF!</v>
      </c>
      <c r="R18" s="13" t="e">
        <f>+#REF!</f>
        <v>#REF!</v>
      </c>
      <c r="S18" s="4">
        <v>14837</v>
      </c>
      <c r="U18" s="4">
        <v>9230</v>
      </c>
    </row>
    <row r="19" spans="7:21" ht="12.75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3"/>
      <c r="U19" s="3"/>
    </row>
    <row r="20" spans="1:21" ht="12.75">
      <c r="A20" t="s">
        <v>30</v>
      </c>
      <c r="G20" s="12" t="e">
        <f>+G14+G18</f>
        <v>#REF!</v>
      </c>
      <c r="H20" s="12" t="e">
        <f>+H14+H18</f>
        <v>#REF!</v>
      </c>
      <c r="I20" s="12" t="e">
        <f aca="true" t="shared" si="0" ref="I20:R20">+I14+I18</f>
        <v>#REF!</v>
      </c>
      <c r="J20" s="12" t="e">
        <f t="shared" si="0"/>
        <v>#REF!</v>
      </c>
      <c r="K20" s="12" t="e">
        <f t="shared" si="0"/>
        <v>#REF!</v>
      </c>
      <c r="L20" s="12" t="e">
        <f t="shared" si="0"/>
        <v>#REF!</v>
      </c>
      <c r="M20" s="12" t="e">
        <f t="shared" si="0"/>
        <v>#REF!</v>
      </c>
      <c r="N20" s="12" t="e">
        <f t="shared" si="0"/>
        <v>#REF!</v>
      </c>
      <c r="O20" s="12" t="e">
        <f t="shared" si="0"/>
        <v>#REF!</v>
      </c>
      <c r="P20" s="12" t="e">
        <f t="shared" si="0"/>
        <v>#REF!</v>
      </c>
      <c r="Q20" s="12" t="e">
        <f t="shared" si="0"/>
        <v>#REF!</v>
      </c>
      <c r="R20" s="12" t="e">
        <f t="shared" si="0"/>
        <v>#REF!</v>
      </c>
      <c r="S20" s="12">
        <f>SUM(S14:S18)</f>
        <v>30146</v>
      </c>
      <c r="U20" s="12">
        <f>SUM(U14:U18)</f>
        <v>24801</v>
      </c>
    </row>
    <row r="21" spans="7:21" ht="12.75"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"/>
      <c r="U21" s="3"/>
    </row>
    <row r="22" spans="1:21" ht="12.75">
      <c r="A22" t="s">
        <v>61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  <c r="U22" s="9"/>
    </row>
    <row r="23" spans="1:21" ht="12.75">
      <c r="A23" t="s">
        <v>172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5">
        <v>-2329</v>
      </c>
      <c r="U23" s="15">
        <v>-2139</v>
      </c>
    </row>
    <row r="24" spans="1:21" ht="12.75">
      <c r="A24" t="s">
        <v>173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>
        <v>-17259</v>
      </c>
      <c r="U24" s="15">
        <v>-44523</v>
      </c>
    </row>
    <row r="25" spans="1:21" ht="12.75">
      <c r="A25" t="s">
        <v>174</v>
      </c>
      <c r="G25" s="13">
        <f>-1647-2057-43+2248+11-1</f>
        <v>-1489</v>
      </c>
      <c r="H25" s="13">
        <f>-3897-451+3227+17</f>
        <v>-1104</v>
      </c>
      <c r="I25" s="13">
        <f>-1601+2124-1237-1+2</f>
        <v>-713</v>
      </c>
      <c r="J25" s="13"/>
      <c r="K25" s="13"/>
      <c r="L25" s="13"/>
      <c r="M25" s="13"/>
      <c r="N25" s="13"/>
      <c r="O25" s="13"/>
      <c r="P25" s="13"/>
      <c r="Q25" s="13"/>
      <c r="R25" s="13"/>
      <c r="S25" s="13">
        <v>-6686</v>
      </c>
      <c r="U25" s="13">
        <v>4857</v>
      </c>
    </row>
    <row r="26" spans="7:21" ht="12.75"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U26" s="15"/>
    </row>
    <row r="27" spans="1:21" ht="12.75">
      <c r="A27" t="s">
        <v>241</v>
      </c>
      <c r="G27" s="12" t="e">
        <f>+G20+G25</f>
        <v>#REF!</v>
      </c>
      <c r="H27" s="12" t="e">
        <f>+H20+H25</f>
        <v>#REF!</v>
      </c>
      <c r="I27" s="12" t="e">
        <f aca="true" t="shared" si="1" ref="I27:R27">+I20+I25</f>
        <v>#REF!</v>
      </c>
      <c r="J27" s="12" t="e">
        <f t="shared" si="1"/>
        <v>#REF!</v>
      </c>
      <c r="K27" s="12" t="e">
        <f t="shared" si="1"/>
        <v>#REF!</v>
      </c>
      <c r="L27" s="12" t="e">
        <f t="shared" si="1"/>
        <v>#REF!</v>
      </c>
      <c r="M27" s="12" t="e">
        <f t="shared" si="1"/>
        <v>#REF!</v>
      </c>
      <c r="N27" s="12" t="e">
        <f t="shared" si="1"/>
        <v>#REF!</v>
      </c>
      <c r="O27" s="12" t="e">
        <f t="shared" si="1"/>
        <v>#REF!</v>
      </c>
      <c r="P27" s="12" t="e">
        <f t="shared" si="1"/>
        <v>#REF!</v>
      </c>
      <c r="Q27" s="12" t="e">
        <f t="shared" si="1"/>
        <v>#REF!</v>
      </c>
      <c r="R27" s="12" t="e">
        <f t="shared" si="1"/>
        <v>#REF!</v>
      </c>
      <c r="S27" s="12">
        <f>SUM(S20:S25)</f>
        <v>3872</v>
      </c>
      <c r="T27" s="17"/>
      <c r="U27" s="12">
        <f>SUM(U20:U25)</f>
        <v>-17004</v>
      </c>
    </row>
    <row r="28" spans="7:21" ht="12.75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7"/>
      <c r="U28" s="12"/>
    </row>
    <row r="29" spans="1:21" ht="12.75">
      <c r="A29" t="s">
        <v>242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-11765</v>
      </c>
      <c r="T29" s="17"/>
      <c r="U29" s="12">
        <v>-3374</v>
      </c>
    </row>
    <row r="30" spans="1:21" ht="12.75">
      <c r="A30" t="s">
        <v>243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1038</v>
      </c>
      <c r="T30" s="17"/>
      <c r="U30" s="12">
        <v>442</v>
      </c>
    </row>
    <row r="31" spans="1:21" ht="12.75">
      <c r="A31" t="s">
        <v>244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v>-5626</v>
      </c>
      <c r="T31" s="17"/>
      <c r="U31" s="13">
        <v>-6963</v>
      </c>
    </row>
    <row r="32" spans="7:21" ht="12.75"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7"/>
      <c r="U32" s="12"/>
    </row>
    <row r="33" spans="1:21" ht="12.75">
      <c r="A33" t="s">
        <v>245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>SUM(S27:S31)</f>
        <v>-12481</v>
      </c>
      <c r="T33" s="17"/>
      <c r="U33" s="12">
        <f>SUM(U27:U31)</f>
        <v>-26899</v>
      </c>
    </row>
    <row r="34" spans="7:21" ht="12.75"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7"/>
      <c r="U34" s="12"/>
    </row>
    <row r="35" spans="1:21" ht="12.75">
      <c r="A35" s="1" t="s">
        <v>112</v>
      </c>
      <c r="G35" s="12">
        <f>-304-79+33+76</f>
        <v>-274</v>
      </c>
      <c r="H35" s="12">
        <f>-1251-2</f>
        <v>-1253</v>
      </c>
      <c r="I35" s="12">
        <f>162+2</f>
        <v>164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U35" s="12"/>
    </row>
    <row r="36" spans="1:21" ht="12.75">
      <c r="A36" t="s">
        <v>108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0</v>
      </c>
      <c r="U36" s="12">
        <v>-57244</v>
      </c>
    </row>
    <row r="37" spans="1:21" ht="12.75">
      <c r="A37" t="s">
        <v>109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-5508</v>
      </c>
      <c r="U37" s="12">
        <v>-5912</v>
      </c>
    </row>
    <row r="38" spans="7:21" ht="12.75"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U38" s="12"/>
    </row>
    <row r="39" spans="1:21" ht="12.75">
      <c r="A39" t="s">
        <v>133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36">
        <f>SUM(S36:S38)</f>
        <v>-5508</v>
      </c>
      <c r="U39" s="36">
        <f>SUM(U36:U38)</f>
        <v>-63156</v>
      </c>
    </row>
    <row r="40" spans="7:21" ht="12.75"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U40" s="12"/>
    </row>
    <row r="41" spans="1:21" ht="12.75">
      <c r="A41" s="1" t="s">
        <v>113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U41" s="12"/>
    </row>
    <row r="42" spans="1:21" ht="12.75">
      <c r="A42" t="s">
        <v>110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4250</v>
      </c>
      <c r="U42" s="15">
        <v>0</v>
      </c>
    </row>
    <row r="43" spans="1:21" ht="12.75">
      <c r="A43" t="s">
        <v>111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>
        <v>-5244</v>
      </c>
      <c r="U43" s="15">
        <v>116313</v>
      </c>
    </row>
    <row r="44" spans="7:21" ht="12.75"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U44" s="15"/>
    </row>
    <row r="45" spans="1:21" ht="12.75">
      <c r="A45" t="s">
        <v>31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36">
        <f>SUM(S42:S43)</f>
        <v>-994</v>
      </c>
      <c r="U45" s="36">
        <f>SUM(U42:U43)</f>
        <v>116313</v>
      </c>
    </row>
    <row r="46" spans="7:21" ht="12.75">
      <c r="G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U46" s="12"/>
    </row>
    <row r="47" spans="1:21" ht="12.75">
      <c r="A47" s="19" t="s">
        <v>134</v>
      </c>
      <c r="G47" s="12" t="e">
        <f>+G27+G35+#REF!</f>
        <v>#REF!</v>
      </c>
      <c r="H47" s="12" t="e">
        <f>+H27+H35+#REF!</f>
        <v>#REF!</v>
      </c>
      <c r="I47" s="12" t="e">
        <f>+I27+I35+#REF!</f>
        <v>#REF!</v>
      </c>
      <c r="J47" s="12" t="e">
        <f>+J27+J35+#REF!</f>
        <v>#REF!</v>
      </c>
      <c r="K47" s="12" t="e">
        <f>+K27+K35+#REF!</f>
        <v>#REF!</v>
      </c>
      <c r="L47" s="12" t="e">
        <f>+L27+L35+#REF!</f>
        <v>#REF!</v>
      </c>
      <c r="M47" s="12" t="e">
        <f>+M27+M35+#REF!</f>
        <v>#REF!</v>
      </c>
      <c r="N47" s="12" t="e">
        <f>+N27+N35+#REF!</f>
        <v>#REF!</v>
      </c>
      <c r="O47" s="12" t="e">
        <f>+O27+O35+#REF!</f>
        <v>#REF!</v>
      </c>
      <c r="P47" s="12" t="e">
        <f>+P27+P35+#REF!</f>
        <v>#REF!</v>
      </c>
      <c r="Q47" s="12" t="e">
        <f>+Q27+Q35+#REF!</f>
        <v>#REF!</v>
      </c>
      <c r="R47" s="12" t="e">
        <f>+R27+R35+#REF!</f>
        <v>#REF!</v>
      </c>
      <c r="S47" s="12">
        <f>S33+S39+S45</f>
        <v>-18983</v>
      </c>
      <c r="T47" s="17"/>
      <c r="U47" s="12">
        <f>U33+U45+U39</f>
        <v>26258</v>
      </c>
    </row>
    <row r="48" spans="7:21" ht="12.7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8"/>
      <c r="U48" s="12"/>
    </row>
    <row r="49" spans="1:21" ht="12.75">
      <c r="A49" s="19" t="s">
        <v>114</v>
      </c>
      <c r="G49" s="12">
        <f>3750+3640</f>
        <v>7390</v>
      </c>
      <c r="H49" s="17" t="e">
        <f>+G51</f>
        <v>#REF!</v>
      </c>
      <c r="I49" s="17" t="e">
        <f aca="true" t="shared" si="2" ref="I49:R49">+H51</f>
        <v>#REF!</v>
      </c>
      <c r="J49" s="17" t="e">
        <f t="shared" si="2"/>
        <v>#REF!</v>
      </c>
      <c r="K49" s="17" t="e">
        <f t="shared" si="2"/>
        <v>#REF!</v>
      </c>
      <c r="L49" s="17" t="e">
        <f t="shared" si="2"/>
        <v>#REF!</v>
      </c>
      <c r="M49" s="17" t="e">
        <f t="shared" si="2"/>
        <v>#REF!</v>
      </c>
      <c r="N49" s="17" t="e">
        <f t="shared" si="2"/>
        <v>#REF!</v>
      </c>
      <c r="O49" s="17" t="e">
        <f t="shared" si="2"/>
        <v>#REF!</v>
      </c>
      <c r="P49" s="17" t="e">
        <f t="shared" si="2"/>
        <v>#REF!</v>
      </c>
      <c r="Q49" s="17" t="e">
        <f t="shared" si="2"/>
        <v>#REF!</v>
      </c>
      <c r="R49" s="17" t="e">
        <f t="shared" si="2"/>
        <v>#REF!</v>
      </c>
      <c r="S49" s="12">
        <v>85338</v>
      </c>
      <c r="U49" s="12">
        <v>32746</v>
      </c>
    </row>
    <row r="50" spans="7:21" ht="12.7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U50" s="12"/>
    </row>
    <row r="51" spans="1:21" ht="13.5" thickBot="1">
      <c r="A51" s="19" t="s">
        <v>73</v>
      </c>
      <c r="G51" s="14" t="e">
        <f>+G47+G49</f>
        <v>#REF!</v>
      </c>
      <c r="H51" s="14" t="e">
        <f>+H49+H47</f>
        <v>#REF!</v>
      </c>
      <c r="I51" s="14" t="e">
        <f aca="true" t="shared" si="3" ref="I51:R51">+I49+I47</f>
        <v>#REF!</v>
      </c>
      <c r="J51" s="14" t="e">
        <f t="shared" si="3"/>
        <v>#REF!</v>
      </c>
      <c r="K51" s="14" t="e">
        <f t="shared" si="3"/>
        <v>#REF!</v>
      </c>
      <c r="L51" s="14" t="e">
        <f t="shared" si="3"/>
        <v>#REF!</v>
      </c>
      <c r="M51" s="14" t="e">
        <f t="shared" si="3"/>
        <v>#REF!</v>
      </c>
      <c r="N51" s="14" t="e">
        <f t="shared" si="3"/>
        <v>#REF!</v>
      </c>
      <c r="O51" s="14" t="e">
        <f t="shared" si="3"/>
        <v>#REF!</v>
      </c>
      <c r="P51" s="14" t="e">
        <f t="shared" si="3"/>
        <v>#REF!</v>
      </c>
      <c r="Q51" s="14" t="e">
        <f t="shared" si="3"/>
        <v>#REF!</v>
      </c>
      <c r="R51" s="14" t="e">
        <f t="shared" si="3"/>
        <v>#REF!</v>
      </c>
      <c r="S51" s="14">
        <f>SUM(S47:S49)</f>
        <v>66355</v>
      </c>
      <c r="U51" s="14">
        <f>SUM(U47:U49)</f>
        <v>59004</v>
      </c>
    </row>
    <row r="52" spans="7:21" ht="13.5" thickTop="1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U52" s="12"/>
    </row>
    <row r="53" spans="7:19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7"/>
    </row>
    <row r="54" spans="1:19" ht="12.75">
      <c r="A54" s="1" t="s">
        <v>3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" t="s">
        <v>258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8"/>
    </row>
    <row r="56" spans="1:19" ht="12.75">
      <c r="A56" s="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8"/>
    </row>
    <row r="57" spans="1:19" ht="15">
      <c r="A57" s="1"/>
      <c r="E57" s="105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8"/>
    </row>
    <row r="58" spans="1:19" ht="12.75">
      <c r="A58" s="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8"/>
    </row>
    <row r="59" spans="1:19" ht="12.75">
      <c r="A59" s="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8"/>
    </row>
    <row r="60" spans="1:19" ht="12.75">
      <c r="A60" s="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8"/>
    </row>
    <row r="61" spans="1:19" ht="12.75">
      <c r="A61" s="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8"/>
    </row>
    <row r="62" spans="1:19" ht="12.75">
      <c r="A62" s="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8"/>
    </row>
    <row r="63" spans="7:19" ht="12.75"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8"/>
    </row>
    <row r="64" spans="7:19" ht="12.75"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8"/>
    </row>
    <row r="65" spans="7:19" ht="12.75"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8"/>
    </row>
    <row r="66" ht="12.75">
      <c r="S66" s="18"/>
    </row>
    <row r="67" ht="12.75">
      <c r="S67" s="18"/>
    </row>
    <row r="68" ht="12.75">
      <c r="S68" s="18"/>
    </row>
    <row r="69" ht="12.75">
      <c r="S69" s="18"/>
    </row>
    <row r="70" ht="12.75">
      <c r="S70" s="18"/>
    </row>
    <row r="71" ht="12.75">
      <c r="S71" s="18"/>
    </row>
    <row r="72" ht="12.75">
      <c r="S72" s="18"/>
    </row>
    <row r="73" ht="12.75">
      <c r="S73" s="18"/>
    </row>
    <row r="74" ht="12.75">
      <c r="S74" s="18"/>
    </row>
    <row r="75" ht="12.75">
      <c r="S75" s="18"/>
    </row>
    <row r="76" ht="12.75">
      <c r="S76" s="18"/>
    </row>
    <row r="77" ht="12.75">
      <c r="S77" s="18"/>
    </row>
    <row r="78" ht="12.75">
      <c r="S78" s="18"/>
    </row>
    <row r="79" ht="12.75">
      <c r="S79" s="18"/>
    </row>
    <row r="80" ht="12.75">
      <c r="S80" s="18"/>
    </row>
    <row r="81" ht="12.75">
      <c r="S81" s="18"/>
    </row>
    <row r="82" ht="12.75">
      <c r="S82" s="18"/>
    </row>
    <row r="83" ht="12.75">
      <c r="S83" s="18"/>
    </row>
    <row r="84" ht="12.75">
      <c r="S84" s="18"/>
    </row>
    <row r="85" ht="12.75">
      <c r="S85" s="18"/>
    </row>
    <row r="86" ht="12.75">
      <c r="S86" s="18"/>
    </row>
    <row r="87" ht="12.75">
      <c r="S87" s="18"/>
    </row>
    <row r="88" ht="12.75">
      <c r="S88" s="18"/>
    </row>
    <row r="89" ht="12.75">
      <c r="S89" s="18"/>
    </row>
    <row r="90" ht="12.75">
      <c r="S90" s="18"/>
    </row>
    <row r="91" ht="12.75">
      <c r="S91" s="18"/>
    </row>
    <row r="92" ht="12.75">
      <c r="S92" s="18"/>
    </row>
    <row r="93" ht="12.75">
      <c r="S93" s="18"/>
    </row>
    <row r="94" ht="12.75">
      <c r="S94" s="18"/>
    </row>
    <row r="95" ht="12.75">
      <c r="S95" s="18"/>
    </row>
    <row r="96" ht="12.75">
      <c r="S96" s="18"/>
    </row>
    <row r="97" ht="12.75">
      <c r="S97" s="18"/>
    </row>
    <row r="98" ht="12.75">
      <c r="S98" s="18"/>
    </row>
    <row r="99" ht="12.75">
      <c r="S99" s="18"/>
    </row>
    <row r="100" ht="12.75">
      <c r="S100" s="18"/>
    </row>
    <row r="101" ht="12.75">
      <c r="S101" s="18"/>
    </row>
    <row r="102" ht="12.75">
      <c r="S102" s="18"/>
    </row>
    <row r="103" ht="12.75">
      <c r="S103" s="18"/>
    </row>
    <row r="104" ht="12.75">
      <c r="S104" s="18"/>
    </row>
    <row r="105" ht="12.75">
      <c r="S105" s="18"/>
    </row>
    <row r="106" ht="12.75">
      <c r="S106" s="18"/>
    </row>
    <row r="107" ht="12.75">
      <c r="S107" s="18"/>
    </row>
    <row r="108" ht="12.75">
      <c r="S108" s="18"/>
    </row>
    <row r="109" ht="12.75">
      <c r="S109" s="18"/>
    </row>
    <row r="110" ht="12.75">
      <c r="S110" s="18"/>
    </row>
    <row r="111" ht="12.75">
      <c r="S111" s="18"/>
    </row>
    <row r="112" ht="12.75">
      <c r="S112" s="18"/>
    </row>
    <row r="113" ht="12.75">
      <c r="S113" s="18"/>
    </row>
    <row r="114" ht="12.75">
      <c r="S114" s="18"/>
    </row>
    <row r="115" ht="12.75">
      <c r="S115" s="18"/>
    </row>
    <row r="116" ht="12.75">
      <c r="S116" s="18"/>
    </row>
    <row r="117" ht="12.75">
      <c r="S117" s="18"/>
    </row>
    <row r="118" ht="12.75">
      <c r="S118" s="18"/>
    </row>
    <row r="119" ht="12.75">
      <c r="S119" s="18"/>
    </row>
    <row r="120" ht="12.75">
      <c r="S120" s="18"/>
    </row>
    <row r="121" ht="12.75">
      <c r="S121" s="18"/>
    </row>
    <row r="122" ht="12.75">
      <c r="S122" s="18"/>
    </row>
    <row r="123" ht="12.75">
      <c r="S123" s="18"/>
    </row>
    <row r="124" ht="12.75">
      <c r="S124" s="18"/>
    </row>
    <row r="125" ht="12.75">
      <c r="S125" s="18"/>
    </row>
    <row r="126" ht="12.75">
      <c r="S126" s="18"/>
    </row>
    <row r="127" ht="12.75">
      <c r="S127" s="18"/>
    </row>
    <row r="128" ht="12.75">
      <c r="S128" s="18"/>
    </row>
    <row r="129" ht="12.75">
      <c r="S129" s="18"/>
    </row>
    <row r="130" ht="12.75">
      <c r="S130" s="18"/>
    </row>
    <row r="131" ht="12.75">
      <c r="S131" s="18"/>
    </row>
    <row r="132" ht="12.75">
      <c r="S132" s="18"/>
    </row>
    <row r="133" ht="12.75">
      <c r="S133" s="18"/>
    </row>
    <row r="134" ht="12.75">
      <c r="S134" s="18"/>
    </row>
    <row r="135" ht="12.75">
      <c r="S135" s="18"/>
    </row>
    <row r="136" ht="12.75">
      <c r="S136" s="18"/>
    </row>
    <row r="137" ht="12.75">
      <c r="S137" s="18"/>
    </row>
    <row r="138" ht="12.75">
      <c r="S138" s="18"/>
    </row>
    <row r="139" ht="12.75">
      <c r="S139" s="18"/>
    </row>
    <row r="140" ht="12.75">
      <c r="S140" s="18"/>
    </row>
    <row r="141" ht="12.75">
      <c r="S141" s="18"/>
    </row>
    <row r="142" ht="12.75">
      <c r="S142" s="18"/>
    </row>
    <row r="143" ht="12.75">
      <c r="S143" s="18"/>
    </row>
    <row r="144" ht="12.75">
      <c r="S144" s="18"/>
    </row>
    <row r="145" ht="12.75">
      <c r="S145" s="18"/>
    </row>
    <row r="146" ht="12.75">
      <c r="S146" s="18"/>
    </row>
    <row r="147" ht="12.75">
      <c r="S147" s="18"/>
    </row>
    <row r="148" ht="12.75">
      <c r="S148" s="18"/>
    </row>
    <row r="149" ht="12.75">
      <c r="S149" s="18"/>
    </row>
    <row r="150" ht="12.75">
      <c r="S150" s="18"/>
    </row>
    <row r="151" ht="12.75">
      <c r="S151" s="18"/>
    </row>
    <row r="152" ht="12.75">
      <c r="S152" s="18"/>
    </row>
    <row r="153" ht="12.75">
      <c r="S153" s="18"/>
    </row>
    <row r="154" ht="12.75">
      <c r="S154" s="18"/>
    </row>
    <row r="155" ht="12.75">
      <c r="S155" s="18"/>
    </row>
    <row r="156" ht="12.75">
      <c r="S156" s="18"/>
    </row>
    <row r="157" ht="12.75">
      <c r="S157" s="18"/>
    </row>
    <row r="158" ht="12.75">
      <c r="S158" s="18"/>
    </row>
    <row r="159" ht="12.75">
      <c r="S159" s="18"/>
    </row>
    <row r="160" ht="12.75">
      <c r="S160" s="18"/>
    </row>
    <row r="161" ht="12.75">
      <c r="S161" s="18"/>
    </row>
    <row r="162" ht="12.75">
      <c r="S162" s="18"/>
    </row>
    <row r="163" ht="12.75">
      <c r="S163" s="18"/>
    </row>
    <row r="164" ht="12.75">
      <c r="S164" s="18"/>
    </row>
    <row r="165" ht="12.75">
      <c r="S165" s="18"/>
    </row>
    <row r="166" ht="12.75">
      <c r="S166" s="18"/>
    </row>
    <row r="167" ht="12.75">
      <c r="S167" s="18"/>
    </row>
    <row r="168" ht="12.75">
      <c r="S168" s="18"/>
    </row>
    <row r="169" ht="12.75">
      <c r="S169" s="18"/>
    </row>
    <row r="170" ht="12.75">
      <c r="S170" s="18"/>
    </row>
    <row r="171" ht="12.75">
      <c r="S171" s="18"/>
    </row>
    <row r="172" ht="12.75">
      <c r="S172" s="18"/>
    </row>
    <row r="173" ht="12.75">
      <c r="S173" s="18"/>
    </row>
    <row r="174" ht="12.75">
      <c r="S174" s="18"/>
    </row>
    <row r="175" ht="12.75">
      <c r="S175" s="18"/>
    </row>
    <row r="176" ht="12.75">
      <c r="S176" s="18"/>
    </row>
    <row r="177" ht="12.75">
      <c r="S177" s="18"/>
    </row>
    <row r="178" ht="12.75">
      <c r="S178" s="18"/>
    </row>
    <row r="179" ht="12.75">
      <c r="S179" s="18"/>
    </row>
    <row r="180" ht="12.75">
      <c r="S180" s="18"/>
    </row>
    <row r="181" ht="12.75">
      <c r="S181" s="18"/>
    </row>
    <row r="182" ht="12.75">
      <c r="S182" s="18"/>
    </row>
    <row r="183" ht="12.75">
      <c r="S183" s="18"/>
    </row>
    <row r="184" ht="12.75">
      <c r="S184" s="18"/>
    </row>
    <row r="185" ht="12.75">
      <c r="S185" s="18"/>
    </row>
    <row r="186" ht="12.75">
      <c r="S186" s="18"/>
    </row>
    <row r="187" ht="12.75">
      <c r="S187" s="18"/>
    </row>
    <row r="188" ht="12.75">
      <c r="S188" s="18"/>
    </row>
    <row r="189" ht="12.75">
      <c r="S189" s="18"/>
    </row>
    <row r="190" ht="12.75">
      <c r="S190" s="18"/>
    </row>
    <row r="191" ht="12.75">
      <c r="S191" s="18"/>
    </row>
    <row r="192" ht="12.75">
      <c r="S192" s="18"/>
    </row>
    <row r="193" ht="12.75">
      <c r="S193" s="18"/>
    </row>
    <row r="194" ht="12.75">
      <c r="S194" s="18"/>
    </row>
    <row r="195" ht="12.75">
      <c r="S195" s="18"/>
    </row>
    <row r="196" ht="12.75">
      <c r="S196" s="18"/>
    </row>
    <row r="197" ht="12.75">
      <c r="S197" s="18"/>
    </row>
    <row r="198" ht="12.75">
      <c r="S198" s="18"/>
    </row>
    <row r="199" ht="12.75">
      <c r="S199" s="18"/>
    </row>
    <row r="200" ht="12.75">
      <c r="S200" s="18"/>
    </row>
    <row r="201" ht="12.75">
      <c r="S201" s="18"/>
    </row>
    <row r="202" ht="12.75">
      <c r="S202" s="18"/>
    </row>
    <row r="203" ht="12.75">
      <c r="S203" s="18"/>
    </row>
    <row r="204" ht="12.75">
      <c r="S204" s="18"/>
    </row>
    <row r="205" ht="12.75">
      <c r="S205" s="18"/>
    </row>
    <row r="206" ht="12.75">
      <c r="S206" s="18"/>
    </row>
    <row r="207" ht="12.75">
      <c r="S207" s="18"/>
    </row>
    <row r="208" ht="12.75">
      <c r="S208" s="18"/>
    </row>
    <row r="209" ht="12.75">
      <c r="S209" s="18"/>
    </row>
    <row r="210" ht="12.75">
      <c r="S210" s="18"/>
    </row>
    <row r="211" ht="12.75">
      <c r="S211" s="18"/>
    </row>
    <row r="212" ht="12.75">
      <c r="S212" s="18"/>
    </row>
    <row r="213" ht="12.75">
      <c r="S213" s="18"/>
    </row>
    <row r="214" ht="12.75">
      <c r="S214" s="18"/>
    </row>
    <row r="215" ht="12.75">
      <c r="S215" s="18"/>
    </row>
    <row r="216" ht="12.75">
      <c r="S216" s="18"/>
    </row>
    <row r="217" ht="12.75">
      <c r="S217" s="18"/>
    </row>
    <row r="218" ht="12.75">
      <c r="S218" s="18"/>
    </row>
    <row r="219" ht="12.75">
      <c r="S219" s="18"/>
    </row>
    <row r="220" ht="12.75">
      <c r="S220" s="18"/>
    </row>
    <row r="221" ht="12.75">
      <c r="S221" s="18"/>
    </row>
    <row r="222" ht="12.75">
      <c r="S222" s="18"/>
    </row>
    <row r="223" ht="12.75">
      <c r="S223" s="18"/>
    </row>
    <row r="224" ht="12.75">
      <c r="S224" s="18"/>
    </row>
    <row r="225" ht="12.75">
      <c r="S225" s="18"/>
    </row>
    <row r="226" ht="12.75">
      <c r="S226" s="18"/>
    </row>
    <row r="227" ht="12.75">
      <c r="S227" s="18"/>
    </row>
    <row r="228" ht="12.75">
      <c r="S228" s="18"/>
    </row>
    <row r="229" ht="12.75">
      <c r="S229" s="18"/>
    </row>
    <row r="230" ht="12.75">
      <c r="S230" s="18"/>
    </row>
    <row r="231" ht="12.75">
      <c r="S231" s="18"/>
    </row>
    <row r="232" ht="12.75">
      <c r="S232" s="18"/>
    </row>
    <row r="233" ht="12.75">
      <c r="S233" s="18"/>
    </row>
    <row r="234" ht="12.75">
      <c r="S234" s="18"/>
    </row>
    <row r="235" ht="12.75">
      <c r="S235" s="18"/>
    </row>
    <row r="236" ht="12.75">
      <c r="S236" s="18"/>
    </row>
    <row r="237" ht="12.75">
      <c r="S237" s="18"/>
    </row>
    <row r="238" ht="12.75">
      <c r="S238" s="18"/>
    </row>
    <row r="239" ht="12.75">
      <c r="S239" s="18"/>
    </row>
    <row r="240" ht="12.75">
      <c r="S240" s="18"/>
    </row>
    <row r="241" ht="12.75">
      <c r="S241" s="18"/>
    </row>
    <row r="242" ht="12.75">
      <c r="S242" s="18"/>
    </row>
    <row r="243" ht="12.75">
      <c r="S243" s="18"/>
    </row>
    <row r="244" ht="12.75">
      <c r="S244" s="18"/>
    </row>
    <row r="245" ht="12.75">
      <c r="S245" s="18"/>
    </row>
    <row r="246" ht="12.75">
      <c r="S246" s="18"/>
    </row>
    <row r="247" ht="12.75">
      <c r="S247" s="18"/>
    </row>
    <row r="248" ht="12.75">
      <c r="S248" s="18"/>
    </row>
    <row r="249" ht="12.75">
      <c r="S249" s="18"/>
    </row>
    <row r="250" ht="12.75">
      <c r="S250" s="18"/>
    </row>
    <row r="251" ht="12.75">
      <c r="S251" s="18"/>
    </row>
    <row r="252" ht="12.75">
      <c r="S252" s="18"/>
    </row>
    <row r="253" ht="12.75">
      <c r="S253" s="18"/>
    </row>
    <row r="254" ht="12.75">
      <c r="S254" s="18"/>
    </row>
  </sheetData>
  <printOptions/>
  <pageMargins left="0.82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7"/>
  <sheetViews>
    <sheetView showGridLines="0" zoomScale="80" zoomScaleNormal="80" zoomScaleSheetLayoutView="80" workbookViewId="0" topLeftCell="A109">
      <selection activeCell="I118" sqref="I118"/>
    </sheetView>
  </sheetViews>
  <sheetFormatPr defaultColWidth="9.140625" defaultRowHeight="12.75"/>
  <cols>
    <col min="1" max="1" width="5.57421875" style="55" customWidth="1"/>
    <col min="2" max="2" width="9.8515625" style="51" customWidth="1"/>
    <col min="3" max="3" width="19.421875" style="51" customWidth="1"/>
    <col min="4" max="4" width="11.140625" style="51" customWidth="1"/>
    <col min="5" max="5" width="15.57421875" style="51" customWidth="1"/>
    <col min="6" max="6" width="14.8515625" style="51" customWidth="1"/>
    <col min="7" max="7" width="19.7109375" style="51" customWidth="1"/>
    <col min="8" max="8" width="12.8515625" style="51" customWidth="1"/>
    <col min="9" max="9" width="15.140625" style="51" customWidth="1"/>
    <col min="10" max="10" width="19.57421875" style="51" customWidth="1"/>
    <col min="11" max="11" width="15.57421875" style="51" customWidth="1"/>
    <col min="12" max="16384" width="9.140625" style="51" customWidth="1"/>
  </cols>
  <sheetData>
    <row r="1" spans="1:2" ht="15.75">
      <c r="A1" s="49" t="s">
        <v>74</v>
      </c>
      <c r="B1" s="50"/>
    </row>
    <row r="2" spans="1:2" ht="15.75">
      <c r="A2" s="49" t="s">
        <v>75</v>
      </c>
      <c r="B2" s="50"/>
    </row>
    <row r="3" spans="1:2" ht="15.75">
      <c r="A3" s="49" t="s">
        <v>69</v>
      </c>
      <c r="B3" s="50"/>
    </row>
    <row r="4" spans="1:4" ht="12" customHeight="1">
      <c r="A4" s="49"/>
      <c r="B4" s="50"/>
      <c r="D4" s="51" t="s">
        <v>327</v>
      </c>
    </row>
    <row r="5" spans="1:2" ht="12" customHeight="1">
      <c r="A5" s="49"/>
      <c r="B5" s="50"/>
    </row>
    <row r="6" spans="1:2" ht="15.75">
      <c r="A6" s="49" t="s">
        <v>32</v>
      </c>
      <c r="B6" s="50"/>
    </row>
    <row r="7" spans="1:2" ht="15.75">
      <c r="A7" s="49"/>
      <c r="B7" s="50"/>
    </row>
    <row r="8" spans="1:2" ht="15.75">
      <c r="A8" s="49"/>
      <c r="B8" s="50"/>
    </row>
    <row r="9" spans="1:10" ht="15.75">
      <c r="A9" s="52" t="s">
        <v>175</v>
      </c>
      <c r="B9" s="53" t="s">
        <v>33</v>
      </c>
      <c r="C9" s="54"/>
      <c r="D9" s="54"/>
      <c r="E9" s="54"/>
      <c r="F9" s="54"/>
      <c r="G9" s="54"/>
      <c r="H9" s="54"/>
      <c r="I9" s="54"/>
      <c r="J9" s="54"/>
    </row>
    <row r="10" spans="1:10" ht="15.75">
      <c r="A10" s="52"/>
      <c r="B10" s="53"/>
      <c r="C10" s="54"/>
      <c r="D10" s="54"/>
      <c r="E10" s="54"/>
      <c r="F10" s="54"/>
      <c r="G10" s="54"/>
      <c r="H10" s="54"/>
      <c r="I10" s="54"/>
      <c r="J10" s="54"/>
    </row>
    <row r="11" spans="2:11" ht="15">
      <c r="B11" s="110" t="s">
        <v>270</v>
      </c>
      <c r="C11" s="110"/>
      <c r="D11" s="110"/>
      <c r="E11" s="110"/>
      <c r="F11" s="110"/>
      <c r="G11" s="110"/>
      <c r="H11" s="110"/>
      <c r="I11" s="110"/>
      <c r="J11" s="110"/>
      <c r="K11" s="110"/>
    </row>
    <row r="12" spans="2:11" ht="15">
      <c r="B12" s="111" t="s">
        <v>271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11" ht="15">
      <c r="B13" s="110" t="s">
        <v>272</v>
      </c>
      <c r="C13" s="110"/>
      <c r="D13" s="110"/>
      <c r="E13" s="110"/>
      <c r="F13" s="110"/>
      <c r="G13" s="110"/>
      <c r="H13" s="110"/>
      <c r="I13" s="110"/>
      <c r="J13" s="110"/>
      <c r="K13" s="110"/>
    </row>
    <row r="14" spans="2:11" ht="15"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ht="15">
      <c r="B15" s="50"/>
    </row>
    <row r="16" spans="1:2" ht="15.75">
      <c r="A16" s="56" t="s">
        <v>176</v>
      </c>
      <c r="B16" s="49" t="s">
        <v>34</v>
      </c>
    </row>
    <row r="17" spans="1:2" ht="15.75">
      <c r="A17" s="56"/>
      <c r="B17" s="49"/>
    </row>
    <row r="18" ht="15">
      <c r="B18" s="50" t="s">
        <v>35</v>
      </c>
    </row>
    <row r="19" ht="15">
      <c r="B19" s="50"/>
    </row>
    <row r="20" ht="15">
      <c r="G20" s="19"/>
    </row>
    <row r="21" spans="1:2" ht="15.75">
      <c r="A21" s="56" t="s">
        <v>177</v>
      </c>
      <c r="B21" s="49" t="s">
        <v>36</v>
      </c>
    </row>
    <row r="22" spans="1:2" ht="15.75">
      <c r="A22" s="56"/>
      <c r="B22" s="49"/>
    </row>
    <row r="23" ht="15">
      <c r="B23" s="50" t="s">
        <v>273</v>
      </c>
    </row>
    <row r="24" ht="15" hidden="1">
      <c r="B24" s="50"/>
    </row>
    <row r="25" ht="15">
      <c r="B25" s="50"/>
    </row>
    <row r="27" spans="1:2" ht="15.75">
      <c r="A27" s="56" t="s">
        <v>178</v>
      </c>
      <c r="B27" s="49" t="s">
        <v>37</v>
      </c>
    </row>
    <row r="28" spans="1:2" ht="15.75">
      <c r="A28" s="56"/>
      <c r="B28" s="49"/>
    </row>
    <row r="29" ht="15">
      <c r="B29" s="57" t="s">
        <v>129</v>
      </c>
    </row>
    <row r="30" ht="15">
      <c r="B30" s="57"/>
    </row>
    <row r="31" ht="15">
      <c r="B31" s="57"/>
    </row>
    <row r="32" spans="1:2" ht="15.75">
      <c r="A32" s="56" t="s">
        <v>179</v>
      </c>
      <c r="B32" s="58" t="s">
        <v>166</v>
      </c>
    </row>
    <row r="33" ht="15.75" hidden="1">
      <c r="B33" s="58"/>
    </row>
    <row r="34" ht="15.75">
      <c r="B34" s="58" t="s">
        <v>165</v>
      </c>
    </row>
    <row r="35" ht="15.75">
      <c r="B35" s="58"/>
    </row>
    <row r="36" ht="15">
      <c r="B36" s="51" t="s">
        <v>292</v>
      </c>
    </row>
    <row r="37" ht="15" hidden="1"/>
    <row r="40" spans="1:2" ht="15.75">
      <c r="A40" s="56" t="s">
        <v>180</v>
      </c>
      <c r="B40" s="53" t="s">
        <v>38</v>
      </c>
    </row>
    <row r="41" spans="1:2" ht="15.75">
      <c r="A41" s="56"/>
      <c r="B41" s="53"/>
    </row>
    <row r="42" ht="15">
      <c r="B42" s="57" t="s">
        <v>274</v>
      </c>
    </row>
    <row r="43" ht="15">
      <c r="B43" s="57" t="s">
        <v>293</v>
      </c>
    </row>
    <row r="44" ht="15">
      <c r="B44" s="57"/>
    </row>
    <row r="45" ht="15">
      <c r="B45" s="57"/>
    </row>
    <row r="46" spans="1:2" ht="15.75">
      <c r="A46" s="56" t="s">
        <v>181</v>
      </c>
      <c r="B46" s="53" t="s">
        <v>136</v>
      </c>
    </row>
    <row r="47" spans="1:2" ht="15.75">
      <c r="A47" s="56"/>
      <c r="B47" s="53"/>
    </row>
    <row r="48" ht="15">
      <c r="B48" s="51" t="s">
        <v>209</v>
      </c>
    </row>
    <row r="51" spans="1:2" ht="15.75">
      <c r="A51" s="56" t="s">
        <v>182</v>
      </c>
      <c r="B51" s="53" t="s">
        <v>39</v>
      </c>
    </row>
    <row r="52" spans="1:2" ht="15.75">
      <c r="A52" s="56"/>
      <c r="B52" s="53"/>
    </row>
    <row r="53" spans="1:2" ht="15.75">
      <c r="A53" s="56"/>
      <c r="B53" s="51" t="s">
        <v>332</v>
      </c>
    </row>
    <row r="54" ht="15.75">
      <c r="A54" s="56"/>
    </row>
    <row r="55" spans="4:11" ht="15.75">
      <c r="D55" s="59" t="s">
        <v>210</v>
      </c>
      <c r="E55" s="59" t="s">
        <v>212</v>
      </c>
      <c r="F55" s="59" t="s">
        <v>214</v>
      </c>
      <c r="G55" s="59" t="s">
        <v>216</v>
      </c>
      <c r="H55" s="59" t="s">
        <v>218</v>
      </c>
      <c r="I55" s="59" t="s">
        <v>220</v>
      </c>
      <c r="J55" s="59" t="s">
        <v>238</v>
      </c>
      <c r="K55" s="59" t="s">
        <v>221</v>
      </c>
    </row>
    <row r="56" spans="4:11" ht="15.75">
      <c r="D56" s="59" t="s">
        <v>211</v>
      </c>
      <c r="E56" s="59" t="s">
        <v>213</v>
      </c>
      <c r="F56" s="59" t="s">
        <v>215</v>
      </c>
      <c r="G56" s="59" t="s">
        <v>217</v>
      </c>
      <c r="H56" s="59" t="s">
        <v>219</v>
      </c>
      <c r="I56" s="59"/>
      <c r="J56" s="59"/>
      <c r="K56" s="59"/>
    </row>
    <row r="57" spans="3:11" ht="15.75">
      <c r="C57" s="60"/>
      <c r="D57" s="59" t="s">
        <v>4</v>
      </c>
      <c r="E57" s="59" t="s">
        <v>4</v>
      </c>
      <c r="F57" s="59" t="s">
        <v>4</v>
      </c>
      <c r="G57" s="59" t="s">
        <v>4</v>
      </c>
      <c r="H57" s="59" t="s">
        <v>4</v>
      </c>
      <c r="I57" s="59" t="s">
        <v>4</v>
      </c>
      <c r="J57" s="59" t="s">
        <v>4</v>
      </c>
      <c r="K57" s="59" t="s">
        <v>4</v>
      </c>
    </row>
    <row r="58" ht="15.75">
      <c r="B58" s="53" t="s">
        <v>5</v>
      </c>
    </row>
    <row r="59" spans="4:11" ht="15">
      <c r="D59" s="60"/>
      <c r="E59" s="60"/>
      <c r="F59" s="60"/>
      <c r="G59" s="60"/>
      <c r="H59" s="60"/>
      <c r="I59" s="60"/>
      <c r="J59" s="60"/>
      <c r="K59" s="60"/>
    </row>
    <row r="60" spans="2:13" ht="15.75" thickBot="1">
      <c r="B60" s="51" t="s">
        <v>222</v>
      </c>
      <c r="D60" s="61">
        <v>75650</v>
      </c>
      <c r="E60" s="61">
        <v>69386</v>
      </c>
      <c r="F60" s="61">
        <v>23672</v>
      </c>
      <c r="G60" s="61">
        <v>40465</v>
      </c>
      <c r="H60" s="61">
        <v>74717</v>
      </c>
      <c r="I60" s="61">
        <v>7143</v>
      </c>
      <c r="J60" s="61">
        <v>-5794</v>
      </c>
      <c r="K60" s="61">
        <f>SUM(D60:J60)</f>
        <v>285239</v>
      </c>
      <c r="L60" s="62"/>
      <c r="M60" s="62"/>
    </row>
    <row r="61" spans="4:13" ht="15.75" thickTop="1">
      <c r="D61" s="62"/>
      <c r="E61" s="62"/>
      <c r="F61" s="62"/>
      <c r="G61" s="62"/>
      <c r="H61" s="62"/>
      <c r="I61" s="62"/>
      <c r="J61" s="62"/>
      <c r="K61" s="63"/>
      <c r="L61" s="62"/>
      <c r="M61" s="62"/>
    </row>
    <row r="62" spans="2:13" ht="15.75">
      <c r="B62" s="53" t="s">
        <v>223</v>
      </c>
      <c r="D62" s="62"/>
      <c r="E62" s="62"/>
      <c r="F62" s="62"/>
      <c r="G62" s="62"/>
      <c r="H62" s="62"/>
      <c r="I62" s="62"/>
      <c r="J62" s="62"/>
      <c r="K62" s="63"/>
      <c r="L62" s="62"/>
      <c r="M62" s="62"/>
    </row>
    <row r="63" spans="4:13" ht="15">
      <c r="D63" s="62"/>
      <c r="E63" s="62"/>
      <c r="F63" s="62"/>
      <c r="G63" s="62"/>
      <c r="H63" s="62"/>
      <c r="I63" s="62"/>
      <c r="J63" s="62"/>
      <c r="K63" s="63"/>
      <c r="L63" s="62"/>
      <c r="M63" s="62"/>
    </row>
    <row r="64" spans="2:13" ht="15">
      <c r="B64" s="51" t="s">
        <v>224</v>
      </c>
      <c r="D64" s="62">
        <v>-1626</v>
      </c>
      <c r="E64" s="62">
        <v>10290</v>
      </c>
      <c r="F64" s="62">
        <v>2272</v>
      </c>
      <c r="G64" s="62">
        <v>3486</v>
      </c>
      <c r="H64" s="62">
        <v>11322</v>
      </c>
      <c r="I64" s="62">
        <v>1330</v>
      </c>
      <c r="J64" s="62">
        <v>0</v>
      </c>
      <c r="K64" s="63">
        <f>SUM(D64:J64)</f>
        <v>27074</v>
      </c>
      <c r="L64" s="62"/>
      <c r="M64" s="62"/>
    </row>
    <row r="65" spans="2:13" ht="15">
      <c r="B65" s="51" t="s">
        <v>225</v>
      </c>
      <c r="D65" s="62"/>
      <c r="E65" s="62"/>
      <c r="F65" s="62"/>
      <c r="G65" s="62"/>
      <c r="H65" s="62"/>
      <c r="I65" s="62"/>
      <c r="J65" s="62"/>
      <c r="K65" s="63">
        <v>-11765</v>
      </c>
      <c r="L65" s="62"/>
      <c r="M65" s="62"/>
    </row>
    <row r="66" spans="2:13" ht="15">
      <c r="B66" s="51" t="s">
        <v>239</v>
      </c>
      <c r="D66" s="62"/>
      <c r="E66" s="62"/>
      <c r="F66" s="62"/>
      <c r="G66" s="62"/>
      <c r="H66" s="62"/>
      <c r="I66" s="62"/>
      <c r="J66" s="62"/>
      <c r="K66" s="64">
        <v>0</v>
      </c>
      <c r="L66" s="62"/>
      <c r="M66" s="62"/>
    </row>
    <row r="67" spans="2:13" ht="15">
      <c r="B67" s="51" t="s">
        <v>226</v>
      </c>
      <c r="D67" s="62"/>
      <c r="E67" s="62"/>
      <c r="F67" s="62"/>
      <c r="G67" s="62"/>
      <c r="H67" s="62"/>
      <c r="I67" s="62"/>
      <c r="J67" s="62"/>
      <c r="K67" s="62">
        <f>SUM(K64:K66)</f>
        <v>15309</v>
      </c>
      <c r="L67" s="62"/>
      <c r="M67" s="62"/>
    </row>
    <row r="68" spans="2:13" ht="15">
      <c r="B68" s="51" t="s">
        <v>6</v>
      </c>
      <c r="D68" s="62"/>
      <c r="E68" s="62"/>
      <c r="F68" s="62"/>
      <c r="G68" s="62"/>
      <c r="H68" s="62"/>
      <c r="I68" s="62"/>
      <c r="J68" s="62"/>
      <c r="K68" s="64">
        <v>-7181</v>
      </c>
      <c r="L68" s="62"/>
      <c r="M68" s="62"/>
    </row>
    <row r="69" spans="2:13" ht="15">
      <c r="B69" s="51" t="s">
        <v>227</v>
      </c>
      <c r="D69" s="62"/>
      <c r="E69" s="62"/>
      <c r="F69" s="62"/>
      <c r="G69" s="62"/>
      <c r="H69" s="62"/>
      <c r="I69" s="62"/>
      <c r="J69" s="62"/>
      <c r="K69" s="62">
        <f>SUM(K67:K68)</f>
        <v>8128</v>
      </c>
      <c r="L69" s="62"/>
      <c r="M69" s="62"/>
    </row>
    <row r="70" spans="2:13" ht="15">
      <c r="B70" s="51" t="s">
        <v>228</v>
      </c>
      <c r="D70" s="62"/>
      <c r="E70" s="62"/>
      <c r="F70" s="62"/>
      <c r="G70" s="62"/>
      <c r="H70" s="62"/>
      <c r="I70" s="62"/>
      <c r="J70" s="62"/>
      <c r="K70" s="64">
        <v>-2900</v>
      </c>
      <c r="L70" s="62"/>
      <c r="M70" s="62"/>
    </row>
    <row r="71" spans="2:13" ht="15.75" thickBot="1">
      <c r="B71" s="51" t="s">
        <v>229</v>
      </c>
      <c r="D71" s="62"/>
      <c r="E71" s="62"/>
      <c r="F71" s="62"/>
      <c r="G71" s="62"/>
      <c r="H71" s="62"/>
      <c r="I71" s="62"/>
      <c r="J71" s="62"/>
      <c r="K71" s="65">
        <f>SUM(K69:K70)</f>
        <v>5228</v>
      </c>
      <c r="L71" s="62"/>
      <c r="M71" s="62"/>
    </row>
    <row r="72" spans="4:13" ht="15.75" thickTop="1">
      <c r="D72" s="62"/>
      <c r="E72" s="62"/>
      <c r="F72" s="62"/>
      <c r="G72" s="62"/>
      <c r="H72" s="62"/>
      <c r="I72" s="62"/>
      <c r="J72" s="62"/>
      <c r="K72" s="62"/>
      <c r="L72" s="62"/>
      <c r="M72" s="62"/>
    </row>
    <row r="73" spans="2:13" ht="15.75">
      <c r="B73" s="53" t="s">
        <v>230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</row>
    <row r="74" spans="2:13" ht="15.75">
      <c r="B74" s="53"/>
      <c r="D74" s="62"/>
      <c r="E74" s="62"/>
      <c r="F74" s="62"/>
      <c r="G74" s="62"/>
      <c r="H74" s="62"/>
      <c r="I74" s="62"/>
      <c r="J74" s="62"/>
      <c r="K74" s="62"/>
      <c r="L74" s="62"/>
      <c r="M74" s="62"/>
    </row>
    <row r="75" spans="2:13" ht="15.75" thickBot="1">
      <c r="B75" s="51" t="s">
        <v>231</v>
      </c>
      <c r="D75" s="62">
        <v>16412</v>
      </c>
      <c r="E75" s="62">
        <v>43845</v>
      </c>
      <c r="F75" s="62">
        <v>53702</v>
      </c>
      <c r="G75" s="62">
        <v>85589</v>
      </c>
      <c r="H75" s="62">
        <v>97599</v>
      </c>
      <c r="I75" s="62">
        <v>181565</v>
      </c>
      <c r="J75" s="62">
        <v>0</v>
      </c>
      <c r="K75" s="61">
        <f>SUM(D75:J75)</f>
        <v>478712</v>
      </c>
      <c r="L75" s="62"/>
      <c r="M75" s="62"/>
    </row>
    <row r="76" spans="2:13" ht="16.5" thickTop="1">
      <c r="B76" s="53"/>
      <c r="D76" s="62"/>
      <c r="E76" s="62"/>
      <c r="F76" s="62"/>
      <c r="G76" s="62"/>
      <c r="H76" s="62"/>
      <c r="I76" s="62"/>
      <c r="J76" s="62"/>
      <c r="K76" s="62"/>
      <c r="L76" s="62"/>
      <c r="M76" s="62"/>
    </row>
    <row r="77" spans="2:13" ht="15">
      <c r="B77" s="51" t="s">
        <v>232</v>
      </c>
      <c r="D77" s="62">
        <v>-2065</v>
      </c>
      <c r="E77" s="62">
        <v>-21421</v>
      </c>
      <c r="F77" s="62">
        <v>-30758</v>
      </c>
      <c r="G77" s="62">
        <v>-20033</v>
      </c>
      <c r="H77" s="62">
        <v>-27017</v>
      </c>
      <c r="I77" s="62">
        <v>-148389</v>
      </c>
      <c r="J77" s="62">
        <v>0</v>
      </c>
      <c r="K77" s="63">
        <f>SUM(D77:J77)</f>
        <v>-249683</v>
      </c>
      <c r="L77" s="62"/>
      <c r="M77" s="62"/>
    </row>
    <row r="78" spans="2:13" ht="15">
      <c r="B78" s="51" t="s">
        <v>233</v>
      </c>
      <c r="D78" s="62">
        <v>0</v>
      </c>
      <c r="E78" s="62">
        <v>-1320</v>
      </c>
      <c r="F78" s="62">
        <v>-155</v>
      </c>
      <c r="G78" s="62">
        <v>250</v>
      </c>
      <c r="H78" s="62">
        <v>-3060</v>
      </c>
      <c r="I78" s="62">
        <v>-93</v>
      </c>
      <c r="J78" s="62">
        <v>0</v>
      </c>
      <c r="K78" s="63">
        <f>SUM(D78:J78)</f>
        <v>-4378</v>
      </c>
      <c r="L78" s="62"/>
      <c r="M78" s="62"/>
    </row>
    <row r="79" spans="2:13" ht="15">
      <c r="B79" s="51" t="s">
        <v>18</v>
      </c>
      <c r="D79" s="62">
        <v>0</v>
      </c>
      <c r="E79" s="62">
        <v>-3</v>
      </c>
      <c r="F79" s="62">
        <v>-136</v>
      </c>
      <c r="G79" s="62">
        <v>-2509</v>
      </c>
      <c r="H79" s="62">
        <v>-1960</v>
      </c>
      <c r="I79" s="62">
        <v>-480</v>
      </c>
      <c r="J79" s="62">
        <v>0</v>
      </c>
      <c r="K79" s="63">
        <f>SUM(D79:J79)</f>
        <v>-5088</v>
      </c>
      <c r="L79" s="62"/>
      <c r="M79" s="62"/>
    </row>
    <row r="80" spans="2:13" ht="15.75" thickBot="1">
      <c r="B80" s="51" t="s">
        <v>234</v>
      </c>
      <c r="D80" s="62"/>
      <c r="E80" s="62"/>
      <c r="F80" s="62"/>
      <c r="G80" s="62"/>
      <c r="H80" s="62"/>
      <c r="I80" s="62"/>
      <c r="J80" s="62"/>
      <c r="K80" s="65">
        <f>SUM(K77:K79)</f>
        <v>-259149</v>
      </c>
      <c r="L80" s="62"/>
      <c r="M80" s="62"/>
    </row>
    <row r="81" spans="4:13" ht="15.75" thickTop="1"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spans="2:13" ht="15">
      <c r="B82" s="51" t="s">
        <v>235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</row>
    <row r="83" spans="2:13" ht="15.75" thickBot="1">
      <c r="B83" s="66" t="s">
        <v>236</v>
      </c>
      <c r="C83" s="60"/>
      <c r="D83" s="63">
        <v>80</v>
      </c>
      <c r="E83" s="67">
        <v>451</v>
      </c>
      <c r="F83" s="67">
        <v>89</v>
      </c>
      <c r="G83" s="67">
        <v>437</v>
      </c>
      <c r="H83" s="67">
        <v>2074</v>
      </c>
      <c r="I83" s="67">
        <v>249</v>
      </c>
      <c r="J83" s="67">
        <v>0</v>
      </c>
      <c r="K83" s="68">
        <f>SUM(D83:J83)</f>
        <v>3380</v>
      </c>
      <c r="L83" s="62"/>
      <c r="M83" s="62"/>
    </row>
    <row r="84" spans="2:13" ht="16.5" thickBot="1" thickTop="1">
      <c r="B84" s="66" t="s">
        <v>237</v>
      </c>
      <c r="C84" s="60"/>
      <c r="D84" s="63">
        <v>493</v>
      </c>
      <c r="E84" s="67">
        <v>779</v>
      </c>
      <c r="F84" s="67">
        <v>219</v>
      </c>
      <c r="G84" s="67">
        <v>1794</v>
      </c>
      <c r="H84" s="67">
        <v>1463</v>
      </c>
      <c r="I84" s="67">
        <v>710</v>
      </c>
      <c r="J84" s="67">
        <v>0</v>
      </c>
      <c r="K84" s="69">
        <f>SUM(D84:J84)</f>
        <v>5458</v>
      </c>
      <c r="L84" s="62"/>
      <c r="M84" s="62"/>
    </row>
    <row r="85" spans="2:13" ht="15.75" thickTop="1">
      <c r="B85" s="66" t="s">
        <v>269</v>
      </c>
      <c r="C85" s="60"/>
      <c r="D85" s="63"/>
      <c r="E85" s="67"/>
      <c r="F85" s="67"/>
      <c r="G85" s="67"/>
      <c r="H85" s="67"/>
      <c r="I85" s="67"/>
      <c r="J85" s="67"/>
      <c r="K85" s="67"/>
      <c r="L85" s="62"/>
      <c r="M85" s="62"/>
    </row>
    <row r="86" spans="1:11" ht="15.75" thickBot="1">
      <c r="A86" s="70"/>
      <c r="B86" s="66" t="s">
        <v>247</v>
      </c>
      <c r="C86" s="60"/>
      <c r="D86" s="60">
        <v>79</v>
      </c>
      <c r="E86" s="67">
        <v>9</v>
      </c>
      <c r="F86" s="67">
        <v>0</v>
      </c>
      <c r="G86" s="67">
        <v>0</v>
      </c>
      <c r="H86" s="71">
        <v>0</v>
      </c>
      <c r="I86" s="67">
        <v>11</v>
      </c>
      <c r="J86" s="67"/>
      <c r="K86" s="68">
        <f>SUM(D86:J86)</f>
        <v>99</v>
      </c>
    </row>
    <row r="87" spans="1:11" ht="15.75" thickTop="1">
      <c r="A87" s="70"/>
      <c r="B87" s="66"/>
      <c r="C87" s="60"/>
      <c r="D87" s="60"/>
      <c r="E87" s="67"/>
      <c r="F87" s="67"/>
      <c r="G87" s="67"/>
      <c r="H87" s="71"/>
      <c r="I87" s="67"/>
      <c r="J87" s="67"/>
      <c r="K87" s="67"/>
    </row>
    <row r="88" spans="2:11" ht="15">
      <c r="B88" s="66"/>
      <c r="C88" s="60"/>
      <c r="D88" s="60"/>
      <c r="E88" s="67"/>
      <c r="F88" s="67"/>
      <c r="G88" s="67"/>
      <c r="I88" s="67"/>
      <c r="J88" s="67"/>
      <c r="K88" s="67"/>
    </row>
    <row r="89" spans="1:2" ht="15.75">
      <c r="A89" s="56" t="s">
        <v>183</v>
      </c>
      <c r="B89" s="53" t="s">
        <v>40</v>
      </c>
    </row>
    <row r="90" spans="1:2" ht="15.75">
      <c r="A90" s="56"/>
      <c r="B90" s="53"/>
    </row>
    <row r="91" ht="15">
      <c r="B91" s="51" t="s">
        <v>314</v>
      </c>
    </row>
    <row r="95" spans="1:2" ht="15.75">
      <c r="A95" s="56" t="s">
        <v>184</v>
      </c>
      <c r="B95" s="53" t="s">
        <v>41</v>
      </c>
    </row>
    <row r="96" spans="1:2" ht="15.75">
      <c r="A96" s="56"/>
      <c r="B96" s="53"/>
    </row>
    <row r="97" ht="15">
      <c r="B97" s="57" t="s">
        <v>79</v>
      </c>
    </row>
    <row r="98" ht="15">
      <c r="B98" s="57"/>
    </row>
    <row r="100" spans="1:2" ht="15.75">
      <c r="A100" s="56" t="s">
        <v>185</v>
      </c>
      <c r="B100" s="53" t="s">
        <v>71</v>
      </c>
    </row>
    <row r="101" spans="1:2" ht="15.75">
      <c r="A101" s="56"/>
      <c r="B101" s="53"/>
    </row>
    <row r="102" spans="1:2" ht="15.75">
      <c r="A102" s="56"/>
      <c r="B102" s="51" t="s">
        <v>294</v>
      </c>
    </row>
    <row r="103" spans="1:2" ht="15.75">
      <c r="A103" s="56"/>
      <c r="B103" s="51" t="s">
        <v>295</v>
      </c>
    </row>
    <row r="104" spans="1:2" ht="15.75">
      <c r="A104" s="56"/>
      <c r="B104" s="51" t="s">
        <v>296</v>
      </c>
    </row>
    <row r="105" spans="1:2" ht="15.75">
      <c r="A105" s="56"/>
      <c r="B105" s="51" t="s">
        <v>297</v>
      </c>
    </row>
    <row r="106" ht="15.75">
      <c r="A106" s="56"/>
    </row>
    <row r="107" ht="15.75">
      <c r="A107" s="56"/>
    </row>
    <row r="108" spans="1:2" ht="15.75">
      <c r="A108" s="56" t="s">
        <v>186</v>
      </c>
      <c r="B108" s="49" t="s">
        <v>42</v>
      </c>
    </row>
    <row r="109" spans="1:2" ht="15.75">
      <c r="A109" s="56"/>
      <c r="B109" s="49"/>
    </row>
    <row r="110" spans="1:2" ht="15.75">
      <c r="A110" s="56"/>
      <c r="B110" s="50" t="s">
        <v>320</v>
      </c>
    </row>
    <row r="111" spans="1:2" ht="15.75">
      <c r="A111" s="56"/>
      <c r="B111" s="72"/>
    </row>
    <row r="112" spans="1:2" ht="15.75">
      <c r="A112" s="56"/>
      <c r="B112" s="50" t="s">
        <v>259</v>
      </c>
    </row>
    <row r="113" spans="1:2" ht="15.75">
      <c r="A113" s="56"/>
      <c r="B113" s="50" t="s">
        <v>260</v>
      </c>
    </row>
    <row r="114" spans="1:2" ht="15.75">
      <c r="A114" s="56"/>
      <c r="B114" s="50" t="s">
        <v>261</v>
      </c>
    </row>
    <row r="115" spans="1:2" ht="15.75">
      <c r="A115" s="56"/>
      <c r="B115" s="50" t="s">
        <v>149</v>
      </c>
    </row>
    <row r="116" spans="1:2" ht="15.75">
      <c r="A116" s="56"/>
      <c r="B116" s="50" t="s">
        <v>143</v>
      </c>
    </row>
    <row r="117" spans="1:2" ht="15.75">
      <c r="A117" s="56"/>
      <c r="B117" s="50"/>
    </row>
    <row r="118" spans="1:2" ht="15.75">
      <c r="A118" s="56"/>
      <c r="B118" s="50"/>
    </row>
    <row r="119" spans="1:2" ht="15.75">
      <c r="A119" s="56" t="s">
        <v>187</v>
      </c>
      <c r="B119" s="53" t="s">
        <v>43</v>
      </c>
    </row>
    <row r="120" spans="1:2" ht="15.75">
      <c r="A120" s="56"/>
      <c r="B120" s="53"/>
    </row>
    <row r="121" spans="1:2" ht="15.75">
      <c r="A121" s="56"/>
      <c r="B121" s="50" t="s">
        <v>328</v>
      </c>
    </row>
    <row r="122" spans="1:2" ht="15.75">
      <c r="A122" s="56"/>
      <c r="B122" s="107" t="s">
        <v>331</v>
      </c>
    </row>
    <row r="123" spans="1:2" ht="15.75">
      <c r="A123" s="56"/>
      <c r="B123" s="50" t="s">
        <v>333</v>
      </c>
    </row>
    <row r="124" spans="1:2" ht="15.75">
      <c r="A124" s="56"/>
      <c r="B124" s="50" t="s">
        <v>334</v>
      </c>
    </row>
    <row r="125" spans="1:2" ht="15.75">
      <c r="A125" s="56"/>
      <c r="B125" s="50" t="s">
        <v>343</v>
      </c>
    </row>
    <row r="126" spans="1:2" ht="15.75">
      <c r="A126" s="56"/>
      <c r="B126" s="50" t="s">
        <v>344</v>
      </c>
    </row>
    <row r="127" spans="1:2" ht="15.75">
      <c r="A127" s="56"/>
      <c r="B127" s="50"/>
    </row>
    <row r="128" spans="1:2" ht="15.75">
      <c r="A128" s="56"/>
      <c r="B128" s="50" t="s">
        <v>326</v>
      </c>
    </row>
    <row r="129" spans="1:2" ht="15.75">
      <c r="A129" s="56"/>
      <c r="B129" s="50" t="s">
        <v>329</v>
      </c>
    </row>
    <row r="130" spans="1:2" ht="15.75">
      <c r="A130" s="56"/>
      <c r="B130" s="50" t="s">
        <v>335</v>
      </c>
    </row>
    <row r="131" spans="1:2" ht="15.75">
      <c r="A131" s="56"/>
      <c r="B131" s="50" t="s">
        <v>336</v>
      </c>
    </row>
    <row r="132" spans="1:2" ht="15.75">
      <c r="A132" s="56"/>
      <c r="B132" s="50"/>
    </row>
    <row r="133" spans="1:2" ht="15.75">
      <c r="A133" s="56"/>
      <c r="B133" s="50" t="s">
        <v>321</v>
      </c>
    </row>
    <row r="134" spans="1:2" ht="15.75">
      <c r="A134" s="56"/>
      <c r="B134" s="50" t="s">
        <v>330</v>
      </c>
    </row>
    <row r="135" spans="1:2" ht="15.75">
      <c r="A135" s="56"/>
      <c r="B135" s="50"/>
    </row>
    <row r="137" spans="1:2" ht="15.75">
      <c r="A137" s="56" t="s">
        <v>188</v>
      </c>
      <c r="B137" s="73" t="s">
        <v>70</v>
      </c>
    </row>
    <row r="138" spans="1:2" ht="15.75">
      <c r="A138" s="56"/>
      <c r="B138" s="73"/>
    </row>
    <row r="139" spans="2:10" ht="15.75">
      <c r="B139" s="57"/>
      <c r="C139" s="54"/>
      <c r="D139" s="54"/>
      <c r="E139" s="54"/>
      <c r="F139" s="54"/>
      <c r="G139" s="54"/>
      <c r="H139" s="74"/>
      <c r="I139" s="59" t="s">
        <v>44</v>
      </c>
      <c r="J139" s="59"/>
    </row>
    <row r="140" spans="2:10" ht="15.75">
      <c r="B140" s="57"/>
      <c r="C140" s="54"/>
      <c r="D140" s="54"/>
      <c r="E140" s="54"/>
      <c r="F140" s="54"/>
      <c r="G140" s="54"/>
      <c r="H140" s="59" t="s">
        <v>45</v>
      </c>
      <c r="I140" s="59" t="s">
        <v>46</v>
      </c>
      <c r="J140" s="59"/>
    </row>
    <row r="141" spans="2:10" ht="15.75">
      <c r="B141" s="57"/>
      <c r="C141" s="54"/>
      <c r="D141" s="54"/>
      <c r="E141" s="54"/>
      <c r="F141" s="54"/>
      <c r="G141" s="54"/>
      <c r="H141" s="59" t="s">
        <v>47</v>
      </c>
      <c r="I141" s="59" t="s">
        <v>47</v>
      </c>
      <c r="J141" s="59"/>
    </row>
    <row r="142" spans="2:10" ht="15.75">
      <c r="B142" s="57"/>
      <c r="C142" s="54"/>
      <c r="D142" s="54"/>
      <c r="E142" s="54"/>
      <c r="F142" s="54"/>
      <c r="G142" s="54"/>
      <c r="H142" s="59" t="s">
        <v>304</v>
      </c>
      <c r="I142" s="59" t="s">
        <v>254</v>
      </c>
      <c r="J142" s="59"/>
    </row>
    <row r="143" spans="2:10" ht="15.75">
      <c r="B143" s="57"/>
      <c r="C143" s="54"/>
      <c r="D143" s="54"/>
      <c r="E143" s="54"/>
      <c r="F143" s="54"/>
      <c r="G143" s="54"/>
      <c r="H143" s="59" t="s">
        <v>4</v>
      </c>
      <c r="I143" s="59" t="s">
        <v>4</v>
      </c>
      <c r="J143" s="59"/>
    </row>
    <row r="144" spans="2:10" ht="15.75">
      <c r="B144" s="57"/>
      <c r="C144" s="54"/>
      <c r="D144" s="54"/>
      <c r="E144" s="54"/>
      <c r="F144" s="54"/>
      <c r="G144" s="54"/>
      <c r="H144" s="56"/>
      <c r="I144" s="56"/>
      <c r="J144" s="56"/>
    </row>
    <row r="145" spans="2:10" ht="15.75" thickBot="1">
      <c r="B145" s="57"/>
      <c r="C145" s="50" t="s">
        <v>5</v>
      </c>
      <c r="D145" s="54"/>
      <c r="E145" s="54"/>
      <c r="F145" s="54"/>
      <c r="G145" s="54"/>
      <c r="H145" s="75">
        <v>97695</v>
      </c>
      <c r="I145" s="75">
        <v>94213</v>
      </c>
      <c r="J145" s="76"/>
    </row>
    <row r="146" spans="2:10" ht="15.75" thickTop="1">
      <c r="B146" s="57"/>
      <c r="C146" s="50"/>
      <c r="D146" s="54"/>
      <c r="E146" s="54"/>
      <c r="F146" s="54"/>
      <c r="G146" s="54"/>
      <c r="H146" s="77"/>
      <c r="I146" s="77"/>
      <c r="J146" s="76"/>
    </row>
    <row r="147" spans="2:10" ht="15">
      <c r="B147" s="57"/>
      <c r="C147" s="50"/>
      <c r="D147" s="54"/>
      <c r="E147" s="54"/>
      <c r="F147" s="54"/>
      <c r="G147" s="54"/>
      <c r="H147" s="76"/>
      <c r="I147" s="76"/>
      <c r="J147" s="76"/>
    </row>
    <row r="148" spans="2:10" ht="15.75" thickBot="1">
      <c r="B148" s="57"/>
      <c r="C148" s="50" t="s">
        <v>240</v>
      </c>
      <c r="D148" s="54"/>
      <c r="E148" s="54"/>
      <c r="F148" s="54"/>
      <c r="G148" s="54"/>
      <c r="H148" s="78">
        <v>4677</v>
      </c>
      <c r="I148" s="79">
        <v>4842</v>
      </c>
      <c r="J148" s="80"/>
    </row>
    <row r="149" spans="2:11" ht="15.75" hidden="1" thickTop="1">
      <c r="B149" s="81"/>
      <c r="C149" s="82"/>
      <c r="D149" s="82"/>
      <c r="E149" s="82"/>
      <c r="F149" s="82"/>
      <c r="G149" s="82"/>
      <c r="H149" s="82"/>
      <c r="I149" s="82"/>
      <c r="J149" s="82"/>
      <c r="K149" s="82"/>
    </row>
    <row r="150" spans="2:11" ht="15.75" thickTop="1">
      <c r="B150" s="81"/>
      <c r="C150" s="82"/>
      <c r="D150" s="82"/>
      <c r="E150" s="82"/>
      <c r="F150" s="82"/>
      <c r="G150" s="82"/>
      <c r="H150" s="82"/>
      <c r="I150" s="82"/>
      <c r="J150" s="82"/>
      <c r="K150" s="82"/>
    </row>
    <row r="151" spans="2:11" ht="15" hidden="1">
      <c r="B151" s="81"/>
      <c r="C151" s="82"/>
      <c r="D151" s="82"/>
      <c r="E151" s="82"/>
      <c r="F151" s="82"/>
      <c r="G151" s="82"/>
      <c r="H151" s="82"/>
      <c r="I151" s="82"/>
      <c r="J151" s="82"/>
      <c r="K151" s="82"/>
    </row>
    <row r="152" spans="2:11" ht="15" hidden="1">
      <c r="B152" s="81"/>
      <c r="C152" s="82"/>
      <c r="D152" s="82"/>
      <c r="E152" s="82"/>
      <c r="F152" s="82"/>
      <c r="G152" s="82"/>
      <c r="H152" s="82"/>
      <c r="I152" s="82"/>
      <c r="J152" s="82"/>
      <c r="K152" s="82"/>
    </row>
    <row r="153" spans="2:11" ht="15" hidden="1">
      <c r="B153" s="81"/>
      <c r="C153" s="82"/>
      <c r="D153" s="82"/>
      <c r="E153" s="82"/>
      <c r="F153" s="82"/>
      <c r="G153" s="82"/>
      <c r="H153" s="82"/>
      <c r="I153" s="82"/>
      <c r="J153" s="82"/>
      <c r="K153" s="82"/>
    </row>
    <row r="154" spans="2:11" ht="15" hidden="1">
      <c r="B154" s="81"/>
      <c r="C154" s="82"/>
      <c r="D154" s="82"/>
      <c r="E154" s="82"/>
      <c r="F154" s="82"/>
      <c r="G154" s="82"/>
      <c r="H154" s="82"/>
      <c r="I154" s="82"/>
      <c r="J154" s="82"/>
      <c r="K154" s="82"/>
    </row>
    <row r="155" spans="2:11" ht="15">
      <c r="B155" s="81" t="s">
        <v>315</v>
      </c>
      <c r="C155" s="82"/>
      <c r="D155" s="82"/>
      <c r="E155" s="82"/>
      <c r="F155" s="82"/>
      <c r="G155" s="82"/>
      <c r="H155" s="82"/>
      <c r="I155" s="82"/>
      <c r="J155" s="82"/>
      <c r="K155" s="82"/>
    </row>
    <row r="156" spans="2:11" ht="15">
      <c r="B156" s="81" t="s">
        <v>322</v>
      </c>
      <c r="C156" s="82"/>
      <c r="D156" s="82"/>
      <c r="E156" s="82"/>
      <c r="F156" s="82"/>
      <c r="G156" s="82"/>
      <c r="H156" s="82"/>
      <c r="I156" s="82"/>
      <c r="J156" s="82"/>
      <c r="K156" s="82"/>
    </row>
    <row r="157" spans="2:11" ht="15">
      <c r="B157" s="81"/>
      <c r="C157" s="82"/>
      <c r="D157" s="82"/>
      <c r="E157" s="82"/>
      <c r="F157" s="82"/>
      <c r="G157" s="82"/>
      <c r="H157" s="82"/>
      <c r="I157" s="82"/>
      <c r="J157" s="82"/>
      <c r="K157" s="82"/>
    </row>
    <row r="158" spans="2:11" ht="15">
      <c r="B158" s="81"/>
      <c r="C158" s="82"/>
      <c r="D158" s="82"/>
      <c r="E158" s="82"/>
      <c r="F158" s="82"/>
      <c r="G158" s="82"/>
      <c r="H158" s="82"/>
      <c r="I158" s="82"/>
      <c r="J158" s="82"/>
      <c r="K158" s="82"/>
    </row>
    <row r="159" spans="1:2" ht="15.75">
      <c r="A159" s="56" t="s">
        <v>189</v>
      </c>
      <c r="B159" s="83" t="s">
        <v>137</v>
      </c>
    </row>
    <row r="160" spans="1:2" ht="15.75">
      <c r="A160" s="56"/>
      <c r="B160" s="83"/>
    </row>
    <row r="161" ht="15">
      <c r="B161" s="84" t="s">
        <v>262</v>
      </c>
    </row>
    <row r="162" ht="15">
      <c r="B162" s="84" t="s">
        <v>341</v>
      </c>
    </row>
    <row r="163" ht="15">
      <c r="B163" s="84"/>
    </row>
    <row r="164" spans="1:2" ht="15.75">
      <c r="A164" s="56"/>
      <c r="B164" s="57"/>
    </row>
    <row r="165" spans="1:2" ht="15.75">
      <c r="A165" s="56" t="s">
        <v>190</v>
      </c>
      <c r="B165" s="53" t="s">
        <v>49</v>
      </c>
    </row>
    <row r="166" ht="15.75">
      <c r="B166" s="53" t="s">
        <v>48</v>
      </c>
    </row>
    <row r="168" ht="15">
      <c r="B168" s="51" t="s">
        <v>164</v>
      </c>
    </row>
    <row r="169" ht="15">
      <c r="B169" s="51" t="s">
        <v>163</v>
      </c>
    </row>
    <row r="171" ht="15.75">
      <c r="B171" s="53" t="s">
        <v>140</v>
      </c>
    </row>
    <row r="172" ht="15.75">
      <c r="B172" s="53"/>
    </row>
    <row r="173" ht="15">
      <c r="B173" s="51" t="s">
        <v>151</v>
      </c>
    </row>
    <row r="174" ht="15">
      <c r="B174" s="51" t="s">
        <v>162</v>
      </c>
    </row>
    <row r="175" ht="15">
      <c r="B175" s="51" t="s">
        <v>150</v>
      </c>
    </row>
    <row r="176" ht="15">
      <c r="B176" s="51" t="s">
        <v>147</v>
      </c>
    </row>
    <row r="178" ht="15.75">
      <c r="B178" s="53" t="s">
        <v>141</v>
      </c>
    </row>
    <row r="179" ht="15.75">
      <c r="B179" s="53"/>
    </row>
    <row r="180" ht="15">
      <c r="B180" s="51" t="s">
        <v>153</v>
      </c>
    </row>
    <row r="181" ht="15">
      <c r="B181" s="51" t="s">
        <v>152</v>
      </c>
    </row>
    <row r="182" ht="15">
      <c r="B182" s="51" t="s">
        <v>148</v>
      </c>
    </row>
    <row r="183" ht="15">
      <c r="B183" s="51" t="s">
        <v>147</v>
      </c>
    </row>
    <row r="187" ht="15.75">
      <c r="B187" s="53" t="s">
        <v>142</v>
      </c>
    </row>
    <row r="188" ht="15.75">
      <c r="B188" s="53"/>
    </row>
    <row r="189" ht="15">
      <c r="B189" s="51" t="s">
        <v>155</v>
      </c>
    </row>
    <row r="190" ht="15">
      <c r="B190" s="51" t="s">
        <v>154</v>
      </c>
    </row>
    <row r="191" ht="15">
      <c r="B191" s="51" t="s">
        <v>157</v>
      </c>
    </row>
    <row r="192" ht="15">
      <c r="B192" s="51" t="s">
        <v>147</v>
      </c>
    </row>
    <row r="194" ht="15">
      <c r="B194" s="51" t="s">
        <v>158</v>
      </c>
    </row>
    <row r="195" ht="15">
      <c r="B195" s="51" t="s">
        <v>159</v>
      </c>
    </row>
    <row r="196" ht="15">
      <c r="B196" s="51" t="s">
        <v>156</v>
      </c>
    </row>
    <row r="198" ht="15">
      <c r="B198" s="51" t="s">
        <v>144</v>
      </c>
    </row>
    <row r="199" ht="15">
      <c r="B199" s="51" t="s">
        <v>263</v>
      </c>
    </row>
    <row r="202" spans="1:2" ht="15.75">
      <c r="A202" s="56" t="s">
        <v>191</v>
      </c>
      <c r="B202" s="53" t="s">
        <v>6</v>
      </c>
    </row>
    <row r="203" spans="1:2" ht="15.75">
      <c r="A203" s="56"/>
      <c r="B203" s="53"/>
    </row>
    <row r="204" spans="1:10" ht="15.75">
      <c r="A204" s="56"/>
      <c r="B204" s="53"/>
      <c r="H204" s="59"/>
      <c r="I204" s="59" t="s">
        <v>115</v>
      </c>
      <c r="J204" s="59"/>
    </row>
    <row r="205" spans="8:10" ht="15.75">
      <c r="H205" s="59" t="s">
        <v>45</v>
      </c>
      <c r="I205" s="59" t="s">
        <v>94</v>
      </c>
      <c r="J205" s="59"/>
    </row>
    <row r="206" spans="8:10" ht="15.75">
      <c r="H206" s="59" t="s">
        <v>91</v>
      </c>
      <c r="I206" s="59" t="s">
        <v>95</v>
      </c>
      <c r="J206" s="59"/>
    </row>
    <row r="207" spans="8:10" ht="15.75">
      <c r="H207" s="59" t="s">
        <v>304</v>
      </c>
      <c r="I207" s="59" t="s">
        <v>304</v>
      </c>
      <c r="J207" s="59"/>
    </row>
    <row r="208" spans="8:10" ht="15.75">
      <c r="H208" s="59" t="s">
        <v>4</v>
      </c>
      <c r="I208" s="85" t="s">
        <v>4</v>
      </c>
      <c r="J208" s="85"/>
    </row>
    <row r="209" spans="8:10" ht="15.75">
      <c r="H209" s="59"/>
      <c r="I209" s="85"/>
      <c r="J209" s="85"/>
    </row>
    <row r="210" spans="3:10" ht="15">
      <c r="C210" s="51" t="s">
        <v>116</v>
      </c>
      <c r="H210" s="86">
        <v>2585</v>
      </c>
      <c r="I210" s="87">
        <v>6992</v>
      </c>
      <c r="J210" s="87"/>
    </row>
    <row r="211" spans="3:10" ht="15">
      <c r="C211" s="51" t="s">
        <v>117</v>
      </c>
      <c r="H211" s="86">
        <v>0</v>
      </c>
      <c r="I211" s="88">
        <v>6</v>
      </c>
      <c r="J211" s="88"/>
    </row>
    <row r="212" spans="3:10" ht="15">
      <c r="C212" s="51" t="s">
        <v>160</v>
      </c>
      <c r="H212" s="86">
        <v>131</v>
      </c>
      <c r="I212" s="88">
        <v>183</v>
      </c>
      <c r="J212" s="88"/>
    </row>
    <row r="213" spans="3:10" ht="15">
      <c r="C213" s="51" t="s">
        <v>161</v>
      </c>
      <c r="H213" s="86">
        <v>0</v>
      </c>
      <c r="I213" s="88">
        <v>0</v>
      </c>
      <c r="J213" s="88"/>
    </row>
    <row r="214" spans="8:10" ht="16.5" thickBot="1">
      <c r="H214" s="89">
        <f>SUM(H210:H213)</f>
        <v>2716</v>
      </c>
      <c r="I214" s="89">
        <f>SUM(I210:I213)</f>
        <v>7181</v>
      </c>
      <c r="J214" s="90"/>
    </row>
    <row r="215" spans="8:10" ht="16.5" thickTop="1">
      <c r="H215" s="90"/>
      <c r="I215" s="90"/>
      <c r="J215" s="90"/>
    </row>
    <row r="216" spans="2:10" ht="15">
      <c r="B216" s="51" t="s">
        <v>202</v>
      </c>
      <c r="I216" s="62"/>
      <c r="J216" s="62"/>
    </row>
    <row r="217" spans="2:10" ht="15">
      <c r="B217" s="51" t="s">
        <v>342</v>
      </c>
      <c r="I217" s="63"/>
      <c r="J217" s="63"/>
    </row>
    <row r="218" spans="9:10" ht="15">
      <c r="I218" s="63"/>
      <c r="J218" s="63"/>
    </row>
    <row r="219" spans="9:10" ht="15">
      <c r="I219" s="63"/>
      <c r="J219" s="63"/>
    </row>
    <row r="220" spans="1:10" ht="15.75">
      <c r="A220" s="56" t="s">
        <v>192</v>
      </c>
      <c r="B220" s="53" t="s">
        <v>145</v>
      </c>
      <c r="I220" s="63"/>
      <c r="J220" s="63"/>
    </row>
    <row r="221" spans="1:10" ht="15.75">
      <c r="A221" s="56"/>
      <c r="B221" s="53"/>
      <c r="I221" s="63"/>
      <c r="J221" s="63"/>
    </row>
    <row r="222" spans="2:10" ht="15">
      <c r="B222" s="51" t="s">
        <v>132</v>
      </c>
      <c r="I222" s="63"/>
      <c r="J222" s="63"/>
    </row>
    <row r="223" spans="9:10" ht="15">
      <c r="I223" s="63"/>
      <c r="J223" s="63"/>
    </row>
    <row r="224" spans="9:10" ht="15">
      <c r="I224" s="63"/>
      <c r="J224" s="63"/>
    </row>
    <row r="225" spans="1:2" ht="15.75">
      <c r="A225" s="56" t="s">
        <v>193</v>
      </c>
      <c r="B225" s="53" t="s">
        <v>50</v>
      </c>
    </row>
    <row r="226" spans="1:2" ht="15.75">
      <c r="A226" s="56"/>
      <c r="B226" s="53"/>
    </row>
    <row r="227" ht="15">
      <c r="B227" s="51" t="s">
        <v>316</v>
      </c>
    </row>
    <row r="229" spans="9:10" ht="15.75">
      <c r="I229" s="56" t="s">
        <v>317</v>
      </c>
      <c r="J229" s="59"/>
    </row>
    <row r="230" spans="9:10" ht="15.75">
      <c r="I230" s="59"/>
      <c r="J230" s="59"/>
    </row>
    <row r="231" spans="3:10" ht="15">
      <c r="C231" s="51" t="s">
        <v>51</v>
      </c>
      <c r="I231" s="91">
        <v>351796</v>
      </c>
      <c r="J231" s="91"/>
    </row>
    <row r="232" spans="3:10" ht="15">
      <c r="C232" s="51" t="s">
        <v>52</v>
      </c>
      <c r="I232" s="87">
        <v>-194341</v>
      </c>
      <c r="J232" s="87"/>
    </row>
    <row r="233" spans="3:10" ht="15.75" thickBot="1">
      <c r="C233" s="51" t="s">
        <v>53</v>
      </c>
      <c r="I233" s="65">
        <f>+I231+I232</f>
        <v>157455</v>
      </c>
      <c r="J233" s="63"/>
    </row>
    <row r="234" ht="15.75" thickTop="1"/>
    <row r="235" spans="3:10" ht="15.75" thickBot="1">
      <c r="C235" s="51" t="s">
        <v>54</v>
      </c>
      <c r="I235" s="92">
        <v>56737</v>
      </c>
      <c r="J235" s="93"/>
    </row>
    <row r="236" spans="9:10" ht="15.75" thickTop="1">
      <c r="I236" s="93"/>
      <c r="J236" s="93"/>
    </row>
    <row r="237" spans="2:10" ht="15">
      <c r="B237" s="51" t="s">
        <v>323</v>
      </c>
      <c r="I237" s="93"/>
      <c r="J237" s="93"/>
    </row>
    <row r="238" spans="2:10" ht="15">
      <c r="B238" s="51" t="s">
        <v>257</v>
      </c>
      <c r="I238" s="93"/>
      <c r="J238" s="93"/>
    </row>
    <row r="239" spans="9:10" ht="15">
      <c r="I239" s="93"/>
      <c r="J239" s="93"/>
    </row>
    <row r="241" spans="1:2" ht="15.75">
      <c r="A241" s="56" t="s">
        <v>194</v>
      </c>
      <c r="B241" s="53" t="s">
        <v>55</v>
      </c>
    </row>
    <row r="242" spans="1:2" ht="15.75">
      <c r="A242" s="56"/>
      <c r="B242" s="53"/>
    </row>
    <row r="243" ht="15">
      <c r="B243" s="57" t="s">
        <v>264</v>
      </c>
    </row>
    <row r="244" ht="15">
      <c r="B244" s="57" t="s">
        <v>266</v>
      </c>
    </row>
    <row r="245" ht="15">
      <c r="B245" s="57" t="s">
        <v>267</v>
      </c>
    </row>
    <row r="246" ht="15">
      <c r="B246" s="57"/>
    </row>
    <row r="247" ht="15">
      <c r="B247" s="57" t="s">
        <v>337</v>
      </c>
    </row>
    <row r="248" ht="15">
      <c r="B248" s="57" t="s">
        <v>338</v>
      </c>
    </row>
    <row r="249" ht="15">
      <c r="B249" s="57" t="s">
        <v>339</v>
      </c>
    </row>
    <row r="250" ht="15">
      <c r="B250" s="57" t="s">
        <v>340</v>
      </c>
    </row>
    <row r="251" ht="15">
      <c r="B251" s="57"/>
    </row>
    <row r="252" ht="15">
      <c r="B252" s="57"/>
    </row>
    <row r="253" spans="1:2" ht="15.75">
      <c r="A253" s="56" t="s">
        <v>195</v>
      </c>
      <c r="B253" s="53" t="s">
        <v>56</v>
      </c>
    </row>
    <row r="254" spans="1:2" ht="15.75">
      <c r="A254" s="56"/>
      <c r="B254" s="53"/>
    </row>
    <row r="255" spans="2:8" ht="15">
      <c r="B255" s="57" t="s">
        <v>57</v>
      </c>
      <c r="C255" s="54"/>
      <c r="D255" s="54"/>
      <c r="E255" s="54"/>
      <c r="F255" s="54"/>
      <c r="G255" s="54"/>
      <c r="H255" s="54"/>
    </row>
    <row r="256" spans="2:10" ht="15.75">
      <c r="B256" s="57"/>
      <c r="C256" s="54"/>
      <c r="D256" s="54"/>
      <c r="E256" s="54"/>
      <c r="F256" s="54"/>
      <c r="G256" s="54"/>
      <c r="H256" s="54"/>
      <c r="I256" s="59" t="s">
        <v>118</v>
      </c>
      <c r="J256" s="59"/>
    </row>
    <row r="257" spans="2:10" ht="15.75">
      <c r="B257" s="57"/>
      <c r="C257" s="54"/>
      <c r="D257" s="54"/>
      <c r="E257" s="54"/>
      <c r="F257" s="54"/>
      <c r="G257" s="54"/>
      <c r="H257" s="54"/>
      <c r="I257" s="59" t="s">
        <v>4</v>
      </c>
      <c r="J257" s="59"/>
    </row>
    <row r="258" spans="2:10" ht="15.75">
      <c r="B258" s="54"/>
      <c r="C258" s="58" t="s">
        <v>119</v>
      </c>
      <c r="D258" s="54"/>
      <c r="E258" s="54"/>
      <c r="F258" s="54"/>
      <c r="G258" s="54"/>
      <c r="I258" s="62"/>
      <c r="J258" s="62"/>
    </row>
    <row r="259" spans="2:10" ht="15">
      <c r="B259" s="94"/>
      <c r="C259" s="57" t="s">
        <v>121</v>
      </c>
      <c r="D259" s="54"/>
      <c r="E259" s="54"/>
      <c r="F259" s="54"/>
      <c r="G259" s="54"/>
      <c r="I259" s="62">
        <v>955</v>
      </c>
      <c r="J259" s="62"/>
    </row>
    <row r="260" spans="2:10" ht="15">
      <c r="B260" s="54"/>
      <c r="C260" s="57" t="s">
        <v>122</v>
      </c>
      <c r="D260" s="54"/>
      <c r="E260" s="54"/>
      <c r="F260" s="54"/>
      <c r="G260" s="54"/>
      <c r="I260" s="62">
        <v>12501</v>
      </c>
      <c r="J260" s="62"/>
    </row>
    <row r="261" spans="2:10" ht="15">
      <c r="B261" s="54"/>
      <c r="C261" s="57" t="s">
        <v>123</v>
      </c>
      <c r="D261" s="54"/>
      <c r="E261" s="54"/>
      <c r="F261" s="54"/>
      <c r="G261" s="54"/>
      <c r="I261" s="62">
        <v>22286</v>
      </c>
      <c r="J261" s="62"/>
    </row>
    <row r="262" spans="2:10" ht="15">
      <c r="B262" s="54"/>
      <c r="C262" s="57" t="s">
        <v>125</v>
      </c>
      <c r="D262" s="54"/>
      <c r="E262" s="54"/>
      <c r="F262" s="54"/>
      <c r="G262" s="54"/>
      <c r="I262" s="62">
        <v>1050</v>
      </c>
      <c r="J262" s="62"/>
    </row>
    <row r="263" spans="2:10" ht="15">
      <c r="B263" s="54"/>
      <c r="C263" s="57"/>
      <c r="D263" s="54"/>
      <c r="E263" s="54"/>
      <c r="F263" s="54"/>
      <c r="G263" s="54"/>
      <c r="I263" s="62"/>
      <c r="J263" s="62"/>
    </row>
    <row r="264" spans="2:10" ht="15.75" thickBot="1">
      <c r="B264" s="54"/>
      <c r="C264" s="57"/>
      <c r="D264" s="54"/>
      <c r="E264" s="54"/>
      <c r="F264" s="54"/>
      <c r="G264" s="54"/>
      <c r="I264" s="65">
        <f>SUM(I259:I263)</f>
        <v>36792</v>
      </c>
      <c r="J264" s="63"/>
    </row>
    <row r="265" spans="2:10" ht="16.5" thickTop="1">
      <c r="B265" s="54"/>
      <c r="C265" s="58" t="s">
        <v>120</v>
      </c>
      <c r="D265" s="54"/>
      <c r="E265" s="54"/>
      <c r="F265" s="54"/>
      <c r="G265" s="54"/>
      <c r="I265" s="62"/>
      <c r="J265" s="62"/>
    </row>
    <row r="266" spans="2:10" ht="15">
      <c r="B266" s="54"/>
      <c r="C266" s="57" t="s">
        <v>121</v>
      </c>
      <c r="D266" s="54"/>
      <c r="E266" s="54"/>
      <c r="F266" s="54"/>
      <c r="G266" s="54"/>
      <c r="I266" s="62">
        <v>858</v>
      </c>
      <c r="J266" s="62"/>
    </row>
    <row r="267" spans="2:10" ht="15">
      <c r="B267" s="54"/>
      <c r="C267" s="57" t="s">
        <v>125</v>
      </c>
      <c r="D267" s="54"/>
      <c r="E267" s="54"/>
      <c r="F267" s="54"/>
      <c r="G267" s="54"/>
      <c r="I267" s="62">
        <v>48744</v>
      </c>
      <c r="J267" s="62"/>
    </row>
    <row r="268" spans="2:10" ht="15">
      <c r="B268" s="54"/>
      <c r="C268" s="57" t="s">
        <v>124</v>
      </c>
      <c r="D268" s="54"/>
      <c r="E268" s="54"/>
      <c r="F268" s="54"/>
      <c r="G268" s="54"/>
      <c r="I268" s="62">
        <v>105000</v>
      </c>
      <c r="J268" s="62"/>
    </row>
    <row r="269" spans="2:10" ht="15">
      <c r="B269" s="54"/>
      <c r="C269" s="95"/>
      <c r="D269" s="54"/>
      <c r="E269" s="54"/>
      <c r="F269" s="54"/>
      <c r="G269" s="54"/>
      <c r="I269" s="62"/>
      <c r="J269" s="62"/>
    </row>
    <row r="270" spans="9:10" ht="15.75" thickBot="1">
      <c r="I270" s="65">
        <f>SUM(I266:I269)</f>
        <v>154602</v>
      </c>
      <c r="J270" s="63"/>
    </row>
    <row r="271" spans="9:10" ht="15.75" thickTop="1">
      <c r="I271" s="63"/>
      <c r="J271" s="63"/>
    </row>
    <row r="272" spans="9:10" ht="15">
      <c r="I272" s="63"/>
      <c r="J272" s="63"/>
    </row>
    <row r="273" spans="1:10" ht="15.75">
      <c r="A273" s="56" t="s">
        <v>196</v>
      </c>
      <c r="B273" s="53" t="s">
        <v>58</v>
      </c>
      <c r="I273" s="62"/>
      <c r="J273" s="62"/>
    </row>
    <row r="274" spans="1:10" ht="15.75">
      <c r="A274" s="56"/>
      <c r="B274" s="53"/>
      <c r="I274" s="62"/>
      <c r="J274" s="62"/>
    </row>
    <row r="275" ht="15">
      <c r="B275" s="57" t="s">
        <v>138</v>
      </c>
    </row>
    <row r="276" ht="15" hidden="1">
      <c r="B276" s="50"/>
    </row>
    <row r="277" ht="15">
      <c r="B277" s="50"/>
    </row>
    <row r="278" ht="15">
      <c r="B278" s="50"/>
    </row>
    <row r="279" spans="1:2" ht="15.75">
      <c r="A279" s="56" t="s">
        <v>197</v>
      </c>
      <c r="B279" s="53" t="s">
        <v>59</v>
      </c>
    </row>
    <row r="280" spans="1:2" ht="15.75">
      <c r="A280" s="56"/>
      <c r="B280" s="53"/>
    </row>
    <row r="281" spans="1:2" ht="15.75">
      <c r="A281" s="56"/>
      <c r="B281" s="51" t="s">
        <v>275</v>
      </c>
    </row>
    <row r="282" spans="1:2" ht="15.75">
      <c r="A282" s="56"/>
      <c r="B282" s="51" t="s">
        <v>276</v>
      </c>
    </row>
    <row r="283" spans="1:2" ht="15.75">
      <c r="A283" s="56"/>
      <c r="B283" s="51" t="s">
        <v>277</v>
      </c>
    </row>
    <row r="284" spans="1:2" ht="15.75">
      <c r="A284" s="56"/>
      <c r="B284" s="51" t="s">
        <v>278</v>
      </c>
    </row>
    <row r="285" spans="1:2" ht="15.75">
      <c r="A285" s="56"/>
      <c r="B285" s="51" t="s">
        <v>279</v>
      </c>
    </row>
    <row r="286" spans="1:2" ht="15.75">
      <c r="A286" s="56"/>
      <c r="B286" s="51" t="s">
        <v>265</v>
      </c>
    </row>
    <row r="287" spans="1:2" ht="15.75">
      <c r="A287" s="56"/>
      <c r="B287" s="51" t="s">
        <v>324</v>
      </c>
    </row>
    <row r="288" ht="15.75" hidden="1">
      <c r="A288" s="56"/>
    </row>
    <row r="289" ht="15.75" hidden="1">
      <c r="A289" s="56"/>
    </row>
    <row r="290" spans="1:2" ht="15.75">
      <c r="A290" s="56"/>
      <c r="B290" s="51" t="s">
        <v>325</v>
      </c>
    </row>
    <row r="291" ht="15.75">
      <c r="A291" s="56"/>
    </row>
    <row r="292" ht="15.75" hidden="1">
      <c r="A292" s="56"/>
    </row>
    <row r="293" ht="15.75" hidden="1">
      <c r="A293" s="56"/>
    </row>
    <row r="294" spans="1:2" ht="15.75">
      <c r="A294" s="56"/>
      <c r="B294" s="51" t="s">
        <v>167</v>
      </c>
    </row>
    <row r="295" ht="15.75" hidden="1">
      <c r="A295" s="56"/>
    </row>
    <row r="296" ht="15.75">
      <c r="A296" s="56"/>
    </row>
    <row r="297" spans="1:2" ht="15.75">
      <c r="A297" s="56"/>
      <c r="B297" s="51" t="s">
        <v>268</v>
      </c>
    </row>
    <row r="298" ht="15.75" hidden="1">
      <c r="A298" s="56"/>
    </row>
    <row r="299" spans="1:2" ht="15.75">
      <c r="A299" s="56"/>
      <c r="B299" s="51" t="s">
        <v>168</v>
      </c>
    </row>
    <row r="300" spans="1:2" ht="15.75">
      <c r="A300" s="56"/>
      <c r="B300" s="51" t="s">
        <v>169</v>
      </c>
    </row>
    <row r="301" ht="15.75">
      <c r="A301" s="56"/>
    </row>
    <row r="302" spans="1:2" ht="15.75">
      <c r="A302" s="56"/>
      <c r="B302" s="51" t="s">
        <v>280</v>
      </c>
    </row>
    <row r="303" ht="15.75" hidden="1">
      <c r="A303" s="56"/>
    </row>
    <row r="304" spans="1:2" ht="15.75">
      <c r="A304" s="56"/>
      <c r="B304" s="51" t="s">
        <v>281</v>
      </c>
    </row>
    <row r="305" ht="15.75">
      <c r="A305" s="56"/>
    </row>
    <row r="306" spans="1:2" ht="15.75">
      <c r="A306" s="56"/>
      <c r="B306" s="51" t="s">
        <v>201</v>
      </c>
    </row>
    <row r="307" ht="15.75">
      <c r="A307" s="56"/>
    </row>
    <row r="308" spans="1:2" ht="15.75">
      <c r="A308" s="56"/>
      <c r="B308" s="51" t="s">
        <v>282</v>
      </c>
    </row>
    <row r="309" spans="1:2" ht="15.75">
      <c r="A309" s="56"/>
      <c r="B309" s="51" t="s">
        <v>283</v>
      </c>
    </row>
    <row r="310" spans="1:2" ht="15.75">
      <c r="A310" s="56"/>
      <c r="B310" s="51" t="s">
        <v>284</v>
      </c>
    </row>
    <row r="311" spans="1:2" ht="15.75">
      <c r="A311" s="56"/>
      <c r="B311" s="51" t="s">
        <v>285</v>
      </c>
    </row>
    <row r="312" spans="1:2" ht="15.75">
      <c r="A312" s="56"/>
      <c r="B312" s="51" t="s">
        <v>286</v>
      </c>
    </row>
    <row r="313" spans="1:2" ht="15.75">
      <c r="A313" s="56"/>
      <c r="B313" s="51" t="s">
        <v>287</v>
      </c>
    </row>
    <row r="314" spans="1:2" ht="15.75">
      <c r="A314" s="56"/>
      <c r="B314" s="51" t="s">
        <v>288</v>
      </c>
    </row>
    <row r="315" ht="15.75">
      <c r="A315" s="56"/>
    </row>
    <row r="316" spans="1:2" ht="15.75">
      <c r="A316" s="56"/>
      <c r="B316" s="51" t="s">
        <v>298</v>
      </c>
    </row>
    <row r="317" spans="1:2" ht="15.75">
      <c r="A317" s="56"/>
      <c r="B317" s="51" t="s">
        <v>289</v>
      </c>
    </row>
    <row r="318" ht="15.75">
      <c r="A318" s="56"/>
    </row>
    <row r="319" ht="15.75">
      <c r="A319" s="56"/>
    </row>
    <row r="320" spans="1:2" ht="15.75">
      <c r="A320" s="49" t="s">
        <v>198</v>
      </c>
      <c r="B320" s="53" t="s">
        <v>199</v>
      </c>
    </row>
    <row r="321" ht="15.75">
      <c r="A321" s="56"/>
    </row>
    <row r="322" spans="1:2" ht="15.75">
      <c r="A322" s="56"/>
      <c r="B322" s="51" t="s">
        <v>318</v>
      </c>
    </row>
    <row r="323" ht="15.75">
      <c r="A323" s="56"/>
    </row>
    <row r="324" ht="15.75">
      <c r="A324" s="56"/>
    </row>
    <row r="325" spans="1:2" ht="15.75">
      <c r="A325" s="56" t="s">
        <v>200</v>
      </c>
      <c r="B325" s="53" t="s">
        <v>126</v>
      </c>
    </row>
    <row r="326" spans="1:2" ht="15.75">
      <c r="A326" s="56"/>
      <c r="B326" s="53"/>
    </row>
    <row r="327" ht="15">
      <c r="B327" s="51" t="s">
        <v>127</v>
      </c>
    </row>
    <row r="329" ht="15">
      <c r="B329" s="51" t="s">
        <v>299</v>
      </c>
    </row>
    <row r="330" ht="15">
      <c r="B330" s="51" t="s">
        <v>300</v>
      </c>
    </row>
    <row r="332" spans="6:10" ht="15.75">
      <c r="F332" s="109" t="s">
        <v>63</v>
      </c>
      <c r="G332" s="109"/>
      <c r="I332" s="109" t="s">
        <v>64</v>
      </c>
      <c r="J332" s="109"/>
    </row>
    <row r="333" spans="6:10" ht="15.75">
      <c r="F333" s="59" t="s">
        <v>94</v>
      </c>
      <c r="G333" s="59" t="s">
        <v>92</v>
      </c>
      <c r="H333" s="53"/>
      <c r="I333" s="59" t="s">
        <v>94</v>
      </c>
      <c r="J333" s="59" t="s">
        <v>92</v>
      </c>
    </row>
    <row r="334" spans="6:10" ht="15.75">
      <c r="F334" s="96" t="s">
        <v>91</v>
      </c>
      <c r="G334" s="96" t="s">
        <v>93</v>
      </c>
      <c r="H334" s="53"/>
      <c r="I334" s="59" t="s">
        <v>95</v>
      </c>
      <c r="J334" s="59" t="s">
        <v>93</v>
      </c>
    </row>
    <row r="335" spans="6:10" ht="15.75">
      <c r="F335" s="96"/>
      <c r="G335" s="96" t="s">
        <v>91</v>
      </c>
      <c r="H335" s="53"/>
      <c r="I335" s="97"/>
      <c r="J335" s="59" t="s">
        <v>96</v>
      </c>
    </row>
    <row r="336" spans="6:10" ht="15.75">
      <c r="F336" s="59" t="s">
        <v>304</v>
      </c>
      <c r="G336" s="59" t="s">
        <v>305</v>
      </c>
      <c r="H336" s="53"/>
      <c r="I336" s="59" t="s">
        <v>304</v>
      </c>
      <c r="J336" s="59" t="s">
        <v>305</v>
      </c>
    </row>
    <row r="337" spans="6:10" ht="15.75">
      <c r="F337" s="59" t="s">
        <v>4</v>
      </c>
      <c r="G337" s="59" t="s">
        <v>4</v>
      </c>
      <c r="H337" s="53"/>
      <c r="I337" s="59" t="s">
        <v>4</v>
      </c>
      <c r="J337" s="59" t="s">
        <v>4</v>
      </c>
    </row>
    <row r="338" spans="6:8" ht="15.75">
      <c r="F338" s="56"/>
      <c r="G338" s="53"/>
      <c r="H338" s="56"/>
    </row>
    <row r="339" spans="9:11" ht="15">
      <c r="I339" s="62"/>
      <c r="J339" s="62"/>
      <c r="K339" s="62"/>
    </row>
    <row r="340" spans="2:11" ht="15">
      <c r="B340" s="51" t="s">
        <v>250</v>
      </c>
      <c r="F340" s="98">
        <v>1086</v>
      </c>
      <c r="G340" s="62">
        <v>3153</v>
      </c>
      <c r="H340" s="62"/>
      <c r="I340" s="62">
        <v>5228</v>
      </c>
      <c r="J340" s="62">
        <v>8562</v>
      </c>
      <c r="K340" s="62"/>
    </row>
    <row r="341" spans="6:11" ht="15">
      <c r="F341" s="99"/>
      <c r="G341" s="62"/>
      <c r="H341" s="62"/>
      <c r="I341" s="62"/>
      <c r="J341" s="62"/>
      <c r="K341" s="62"/>
    </row>
    <row r="342" spans="2:11" ht="15">
      <c r="B342" s="51" t="s">
        <v>251</v>
      </c>
      <c r="F342" s="99"/>
      <c r="G342" s="62"/>
      <c r="H342" s="62"/>
      <c r="I342" s="62"/>
      <c r="J342" s="62"/>
      <c r="K342" s="62"/>
    </row>
    <row r="343" spans="2:11" ht="15">
      <c r="B343" s="51" t="s">
        <v>252</v>
      </c>
      <c r="F343" s="99">
        <v>45333</v>
      </c>
      <c r="G343" s="62">
        <v>42500</v>
      </c>
      <c r="H343" s="62"/>
      <c r="I343" s="62">
        <v>45333</v>
      </c>
      <c r="J343" s="62">
        <v>42500</v>
      </c>
      <c r="K343" s="62"/>
    </row>
    <row r="344" spans="6:11" ht="15">
      <c r="F344" s="99"/>
      <c r="G344" s="62"/>
      <c r="H344" s="62"/>
      <c r="I344" s="62"/>
      <c r="J344" s="62"/>
      <c r="K344" s="62"/>
    </row>
    <row r="345" spans="2:10" ht="15">
      <c r="B345" s="51" t="s">
        <v>253</v>
      </c>
      <c r="F345" s="100">
        <f>F340/F343*100</f>
        <v>2.3956058500430153</v>
      </c>
      <c r="G345" s="100">
        <f>G340/G343*100</f>
        <v>7.418823529411765</v>
      </c>
      <c r="H345" s="100"/>
      <c r="I345" s="100">
        <f>I340/I343*100</f>
        <v>11.532437738512783</v>
      </c>
      <c r="J345" s="100">
        <f>J340/J343*100</f>
        <v>20.14588235294118</v>
      </c>
    </row>
    <row r="346" spans="6:8" ht="15">
      <c r="F346" s="101"/>
      <c r="G346" s="102"/>
      <c r="H346" s="102"/>
    </row>
    <row r="347" spans="2:8" ht="15">
      <c r="B347" s="51" t="s">
        <v>302</v>
      </c>
      <c r="F347" s="102"/>
      <c r="G347" s="102"/>
      <c r="H347" s="102"/>
    </row>
    <row r="348" spans="2:8" ht="15">
      <c r="B348" s="51" t="s">
        <v>301</v>
      </c>
      <c r="F348" s="102"/>
      <c r="G348" s="102"/>
      <c r="H348" s="102"/>
    </row>
    <row r="349" spans="6:8" ht="15">
      <c r="F349" s="62"/>
      <c r="G349" s="62"/>
      <c r="H349" s="62"/>
    </row>
    <row r="350" spans="2:8" ht="15">
      <c r="B350" s="51" t="s">
        <v>128</v>
      </c>
      <c r="F350" s="62"/>
      <c r="G350" s="62"/>
      <c r="H350" s="62"/>
    </row>
    <row r="352" ht="15">
      <c r="B352" s="51" t="s">
        <v>146</v>
      </c>
    </row>
    <row r="355" ht="15" hidden="1"/>
    <row r="356" ht="15" hidden="1"/>
    <row r="357" ht="15" hidden="1"/>
    <row r="358" spans="2:5" ht="15">
      <c r="B358" s="57" t="s">
        <v>60</v>
      </c>
      <c r="C358" s="54"/>
      <c r="D358" s="54"/>
      <c r="E358" s="54"/>
    </row>
    <row r="359" spans="2:5" ht="15">
      <c r="B359" s="57"/>
      <c r="C359" s="54"/>
      <c r="D359" s="54"/>
      <c r="E359" s="54"/>
    </row>
    <row r="360" spans="3:5" ht="15">
      <c r="C360" s="54"/>
      <c r="D360" s="54"/>
      <c r="E360" s="54"/>
    </row>
    <row r="361" spans="3:5" ht="15" hidden="1">
      <c r="C361" s="54"/>
      <c r="D361" s="54"/>
      <c r="E361" s="54"/>
    </row>
    <row r="362" spans="2:5" ht="15" hidden="1">
      <c r="B362" s="57"/>
      <c r="C362" s="54"/>
      <c r="D362" s="54"/>
      <c r="E362" s="54"/>
    </row>
    <row r="363" spans="2:5" ht="15">
      <c r="B363" s="57" t="s">
        <v>76</v>
      </c>
      <c r="C363" s="54"/>
      <c r="D363" s="54"/>
      <c r="E363" s="54"/>
    </row>
    <row r="364" spans="2:5" ht="15">
      <c r="B364" s="57" t="s">
        <v>77</v>
      </c>
      <c r="C364" s="54"/>
      <c r="D364" s="54"/>
      <c r="E364" s="54"/>
    </row>
    <row r="365" spans="3:5" ht="15">
      <c r="C365" s="54"/>
      <c r="D365" s="54"/>
      <c r="E365" s="54"/>
    </row>
    <row r="366" spans="2:5" ht="15">
      <c r="B366" s="103" t="s">
        <v>319</v>
      </c>
      <c r="C366" s="54"/>
      <c r="D366" s="54"/>
      <c r="E366" s="54"/>
    </row>
    <row r="367" spans="2:5" ht="15">
      <c r="B367" s="57" t="s">
        <v>78</v>
      </c>
      <c r="C367" s="54"/>
      <c r="D367" s="54"/>
      <c r="E367" s="54"/>
    </row>
    <row r="368" spans="1:17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</sheetData>
  <mergeCells count="6">
    <mergeCell ref="F332:G332"/>
    <mergeCell ref="I332:J332"/>
    <mergeCell ref="B11:K11"/>
    <mergeCell ref="B12:K12"/>
    <mergeCell ref="B13:K13"/>
    <mergeCell ref="B14:K14"/>
  </mergeCells>
  <printOptions/>
  <pageMargins left="0.75" right="0.5" top="0.5" bottom="0.5" header="0.5" footer="0.5"/>
  <pageSetup horizontalDpi="600" verticalDpi="600" orientation="portrait" paperSize="9" scale="55" r:id="rId1"/>
  <headerFooter alignWithMargins="0">
    <oddHeader>&amp;CPage &amp;P</oddHeader>
  </headerFooter>
  <rowBreaks count="5" manualBreakCount="5">
    <brk id="92" max="255" man="1"/>
    <brk id="184" max="12" man="1"/>
    <brk id="270" max="12" man="1"/>
    <brk id="372" max="9" man="1"/>
    <brk id="3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-</cp:lastModifiedBy>
  <cp:lastPrinted>2003-11-21T08:47:01Z</cp:lastPrinted>
  <dcterms:created xsi:type="dcterms:W3CDTF">2002-09-05T08:26:04Z</dcterms:created>
  <dcterms:modified xsi:type="dcterms:W3CDTF">2003-11-21T08:59:59Z</dcterms:modified>
  <cp:category/>
  <cp:version/>
  <cp:contentType/>
  <cp:contentStatus/>
</cp:coreProperties>
</file>